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W:\Mara\Rozpočty\Rozpočet + VV 1.10.2025 smet\"/>
    </mc:Choice>
  </mc:AlternateContent>
  <bookViews>
    <workbookView xWindow="0" yWindow="0" windowWidth="0" windowHeight="0"/>
  </bookViews>
  <sheets>
    <sheet name="Rekapitulace stavby" sheetId="1" r:id="rId1"/>
    <sheet name="SO 101 - Dopravní značení" sheetId="2" r:id="rId2"/>
    <sheet name="Pokyny pro vyplnění" sheetId="3" r:id="rId3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'SO 101 - Dopravní značení'!$C$90:$K$245</definedName>
    <definedName name="_xlnm.Print_Area" localSheetId="1">'SO 101 - Dopravní značení'!$C$4:$J$41,'SO 101 - Dopravní značení'!$C$47:$J$70,'SO 101 - Dopravní značení'!$C$76:$K$245</definedName>
    <definedName name="_xlnm.Print_Titles" localSheetId="1">'SO 101 - Dopravní značení'!$90:$90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39"/>
  <c r="J38"/>
  <c i="1" r="AY56"/>
  <c i="2" r="J37"/>
  <c i="1" r="AX56"/>
  <c i="2" r="BI242"/>
  <c r="BH242"/>
  <c r="BG242"/>
  <c r="BF242"/>
  <c r="T242"/>
  <c r="T241"/>
  <c r="T240"/>
  <c r="R242"/>
  <c r="R241"/>
  <c r="R240"/>
  <c r="P242"/>
  <c r="P241"/>
  <c r="P240"/>
  <c r="BI237"/>
  <c r="BH237"/>
  <c r="BG237"/>
  <c r="BF237"/>
  <c r="T237"/>
  <c r="T236"/>
  <c r="R237"/>
  <c r="R236"/>
  <c r="P237"/>
  <c r="P236"/>
  <c r="BI232"/>
  <c r="BH232"/>
  <c r="BG232"/>
  <c r="BF232"/>
  <c r="T232"/>
  <c r="R232"/>
  <c r="P232"/>
  <c r="BI228"/>
  <c r="BH228"/>
  <c r="BG228"/>
  <c r="BF228"/>
  <c r="T228"/>
  <c r="R228"/>
  <c r="P228"/>
  <c r="BI224"/>
  <c r="BH224"/>
  <c r="BG224"/>
  <c r="BF224"/>
  <c r="T224"/>
  <c r="R224"/>
  <c r="P224"/>
  <c r="BI218"/>
  <c r="BH218"/>
  <c r="BG218"/>
  <c r="BF218"/>
  <c r="T218"/>
  <c r="R218"/>
  <c r="P218"/>
  <c r="BI213"/>
  <c r="BH213"/>
  <c r="BG213"/>
  <c r="BF213"/>
  <c r="T213"/>
  <c r="R213"/>
  <c r="P213"/>
  <c r="BI208"/>
  <c r="BH208"/>
  <c r="BG208"/>
  <c r="BF208"/>
  <c r="T208"/>
  <c r="R208"/>
  <c r="P208"/>
  <c r="BI204"/>
  <c r="BH204"/>
  <c r="BG204"/>
  <c r="BF204"/>
  <c r="T204"/>
  <c r="R204"/>
  <c r="P204"/>
  <c r="BI200"/>
  <c r="BH200"/>
  <c r="BG200"/>
  <c r="BF200"/>
  <c r="T200"/>
  <c r="R200"/>
  <c r="P200"/>
  <c r="BI196"/>
  <c r="BH196"/>
  <c r="BG196"/>
  <c r="BF196"/>
  <c r="T196"/>
  <c r="R196"/>
  <c r="P196"/>
  <c r="BI193"/>
  <c r="BH193"/>
  <c r="BG193"/>
  <c r="BF193"/>
  <c r="T193"/>
  <c r="R193"/>
  <c r="P193"/>
  <c r="BI189"/>
  <c r="BH189"/>
  <c r="BG189"/>
  <c r="BF189"/>
  <c r="T189"/>
  <c r="R189"/>
  <c r="P189"/>
  <c r="BI186"/>
  <c r="BH186"/>
  <c r="BG186"/>
  <c r="BF186"/>
  <c r="T186"/>
  <c r="R186"/>
  <c r="P186"/>
  <c r="BI182"/>
  <c r="BH182"/>
  <c r="BG182"/>
  <c r="BF182"/>
  <c r="T182"/>
  <c r="R182"/>
  <c r="P182"/>
  <c r="BI176"/>
  <c r="BH176"/>
  <c r="BG176"/>
  <c r="BF176"/>
  <c r="T176"/>
  <c r="R176"/>
  <c r="P176"/>
  <c r="BI172"/>
  <c r="BH172"/>
  <c r="BG172"/>
  <c r="BF172"/>
  <c r="T172"/>
  <c r="R172"/>
  <c r="P172"/>
  <c r="BI166"/>
  <c r="BH166"/>
  <c r="BG166"/>
  <c r="BF166"/>
  <c r="T166"/>
  <c r="R166"/>
  <c r="P166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4"/>
  <c r="BH144"/>
  <c r="BG144"/>
  <c r="BF144"/>
  <c r="T144"/>
  <c r="R144"/>
  <c r="P144"/>
  <c r="BI139"/>
  <c r="BH139"/>
  <c r="BG139"/>
  <c r="BF139"/>
  <c r="T139"/>
  <c r="R139"/>
  <c r="P139"/>
  <c r="BI135"/>
  <c r="BH135"/>
  <c r="BG135"/>
  <c r="BF135"/>
  <c r="T135"/>
  <c r="R135"/>
  <c r="P135"/>
  <c r="BI129"/>
  <c r="BH129"/>
  <c r="BG129"/>
  <c r="BF129"/>
  <c r="T129"/>
  <c r="R129"/>
  <c r="P129"/>
  <c r="BI123"/>
  <c r="BH123"/>
  <c r="BG123"/>
  <c r="BF123"/>
  <c r="T123"/>
  <c r="R123"/>
  <c r="P123"/>
  <c r="BI120"/>
  <c r="BH120"/>
  <c r="BG120"/>
  <c r="BF120"/>
  <c r="T120"/>
  <c r="R120"/>
  <c r="P120"/>
  <c r="BI115"/>
  <c r="BH115"/>
  <c r="BG115"/>
  <c r="BF115"/>
  <c r="T115"/>
  <c r="R115"/>
  <c r="P115"/>
  <c r="BI106"/>
  <c r="BH106"/>
  <c r="BG106"/>
  <c r="BF106"/>
  <c r="T106"/>
  <c r="R106"/>
  <c r="P106"/>
  <c r="BI102"/>
  <c r="BH102"/>
  <c r="BG102"/>
  <c r="BF102"/>
  <c r="T102"/>
  <c r="R102"/>
  <c r="P102"/>
  <c r="BI98"/>
  <c r="BH98"/>
  <c r="BG98"/>
  <c r="BF98"/>
  <c r="T98"/>
  <c r="R98"/>
  <c r="P98"/>
  <c r="BI94"/>
  <c r="BH94"/>
  <c r="BG94"/>
  <c r="BF94"/>
  <c r="T94"/>
  <c r="R94"/>
  <c r="P94"/>
  <c r="J87"/>
  <c r="F87"/>
  <c r="F85"/>
  <c r="E83"/>
  <c r="J58"/>
  <c r="F58"/>
  <c r="F56"/>
  <c r="E54"/>
  <c r="J26"/>
  <c r="E26"/>
  <c r="J59"/>
  <c r="J25"/>
  <c r="J20"/>
  <c r="E20"/>
  <c r="F88"/>
  <c r="J19"/>
  <c r="J14"/>
  <c r="J85"/>
  <c r="E7"/>
  <c r="E79"/>
  <c i="1" r="L50"/>
  <c r="AM50"/>
  <c r="AM49"/>
  <c r="L49"/>
  <c r="AM47"/>
  <c r="L47"/>
  <c r="L45"/>
  <c r="L44"/>
  <c i="2" r="J242"/>
  <c r="BK242"/>
  <c r="BK154"/>
  <c r="J129"/>
  <c r="J176"/>
  <c r="J228"/>
  <c r="BK213"/>
  <c r="J139"/>
  <c r="BK196"/>
  <c r="BK186"/>
  <c r="BK98"/>
  <c r="BK106"/>
  <c r="J196"/>
  <c r="J237"/>
  <c r="BK232"/>
  <c r="J218"/>
  <c r="BK139"/>
  <c r="BK193"/>
  <c r="J154"/>
  <c r="BK176"/>
  <c r="J148"/>
  <c r="J144"/>
  <c r="J157"/>
  <c r="BK135"/>
  <c r="BK148"/>
  <c r="BK120"/>
  <c r="J224"/>
  <c r="BK166"/>
  <c r="BK157"/>
  <c r="J94"/>
  <c r="J193"/>
  <c r="J102"/>
  <c r="BK115"/>
  <c r="BK160"/>
  <c r="BK224"/>
  <c r="BK123"/>
  <c r="BK228"/>
  <c r="BK182"/>
  <c r="J120"/>
  <c r="J135"/>
  <c r="J182"/>
  <c r="J172"/>
  <c r="BK144"/>
  <c r="BK218"/>
  <c r="BK200"/>
  <c r="J166"/>
  <c r="BK208"/>
  <c r="J200"/>
  <c r="BK102"/>
  <c r="BK172"/>
  <c r="J151"/>
  <c r="J204"/>
  <c r="J115"/>
  <c r="J160"/>
  <c i="1" r="AS55"/>
  <c i="2" r="J232"/>
  <c r="BK129"/>
  <c r="BK204"/>
  <c r="J186"/>
  <c r="BK237"/>
  <c r="J98"/>
  <c r="BK151"/>
  <c r="BK189"/>
  <c r="J123"/>
  <c r="J213"/>
  <c r="J208"/>
  <c r="BK94"/>
  <c r="J189"/>
  <c r="J106"/>
  <c l="1" r="BK217"/>
  <c r="J217"/>
  <c r="J66"/>
  <c r="T93"/>
  <c r="BK93"/>
  <c r="J93"/>
  <c r="J65"/>
  <c r="T217"/>
  <c r="R93"/>
  <c r="P217"/>
  <c r="P93"/>
  <c r="P92"/>
  <c r="P91"/>
  <c i="1" r="AU56"/>
  <c i="2" r="R217"/>
  <c r="BK236"/>
  <c r="J236"/>
  <c r="J67"/>
  <c r="BK241"/>
  <c r="BK240"/>
  <c r="J240"/>
  <c r="J68"/>
  <c r="E50"/>
  <c r="F59"/>
  <c r="J88"/>
  <c r="BE148"/>
  <c r="BE200"/>
  <c r="BE228"/>
  <c r="BE242"/>
  <c r="J56"/>
  <c r="BE98"/>
  <c r="BE115"/>
  <c r="BE123"/>
  <c r="BE144"/>
  <c r="BE160"/>
  <c r="BE176"/>
  <c r="BE182"/>
  <c r="BE193"/>
  <c r="BE120"/>
  <c r="BE129"/>
  <c r="BE157"/>
  <c r="BE186"/>
  <c r="BE224"/>
  <c r="BE237"/>
  <c r="BE94"/>
  <c r="BE106"/>
  <c r="BE135"/>
  <c r="BE172"/>
  <c r="BE189"/>
  <c r="BE208"/>
  <c r="BE151"/>
  <c r="BE204"/>
  <c r="BE232"/>
  <c r="BE102"/>
  <c r="BE139"/>
  <c r="BE154"/>
  <c r="BE166"/>
  <c r="BE196"/>
  <c r="BE213"/>
  <c r="BE218"/>
  <c r="F38"/>
  <c i="1" r="BC56"/>
  <c r="BC55"/>
  <c r="BC54"/>
  <c r="W32"/>
  <c i="2" r="J36"/>
  <c i="1" r="AW56"/>
  <c i="2" r="F39"/>
  <c i="1" r="BD56"/>
  <c r="BD55"/>
  <c r="BD54"/>
  <c r="W33"/>
  <c i="2" r="F37"/>
  <c i="1" r="BB56"/>
  <c r="BB55"/>
  <c r="BB54"/>
  <c r="AX54"/>
  <c r="AS54"/>
  <c r="AU55"/>
  <c i="2" r="F36"/>
  <c i="1" r="BA56"/>
  <c r="BA55"/>
  <c r="AW55"/>
  <c i="2" l="1" r="R92"/>
  <c r="R91"/>
  <c r="T92"/>
  <c r="T91"/>
  <c r="BK92"/>
  <c r="J92"/>
  <c r="J64"/>
  <c r="J241"/>
  <c r="J69"/>
  <c i="1" r="AU54"/>
  <c r="BA54"/>
  <c r="W30"/>
  <c r="AY54"/>
  <c i="2" r="J35"/>
  <c i="1" r="AV56"/>
  <c r="AT56"/>
  <c r="AX55"/>
  <c i="2" r="F35"/>
  <c i="1" r="AZ56"/>
  <c r="AZ55"/>
  <c r="AV55"/>
  <c r="AT55"/>
  <c r="W31"/>
  <c r="AY55"/>
  <c i="2" l="1" r="BK91"/>
  <c r="J91"/>
  <c r="J32"/>
  <c i="1" r="AG56"/>
  <c r="AG55"/>
  <c r="AG54"/>
  <c r="AZ54"/>
  <c r="W29"/>
  <c r="AW54"/>
  <c r="AK30"/>
  <c i="2" l="1" r="J41"/>
  <c i="1" r="AN55"/>
  <c i="2" r="J63"/>
  <c i="1" r="AN56"/>
  <c r="AK26"/>
  <c r="AV54"/>
  <c r="AK29"/>
  <c l="1"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<sst xmlns="http://schemas.openxmlformats.org/spreadsheetml/2006/main">
  <si>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</si>
  <si>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</si>
  <si>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</si>
  <si>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</si>
  <si>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</si>
  <si>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{240e51df-55c0-4c93-9f9c-bfbb1d81261c}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</si>
  <si>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</si>
  <si>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</si>
  <si>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</si>
  <si>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</si>
  <si>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</si>
  <si>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</si>
  <si>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</si>
  <si>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</si>
  <si>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VD03123-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</si>
  <si>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</si>
  <si>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</si>
  <si>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Břeclav - Smetanovo nábřeží, ul. Břetislavova</t>
  </si>
  <si>
    <t>KSO:</t>
  </si>
  <si>
    <t/>
  </si>
  <si>
    <t>CC-CZ:</t>
  </si>
  <si>
    <t>Místo:</t>
  </si>
  <si>
    <t xml:space="preserve"> </t>
  </si>
  <si>
    <t>Datum:</t>
  </si>
  <si>
    <t>19. 9. 2025</t>
  </si>
  <si>
    <t>Zadavatel:</t>
  </si>
  <si>
    <t>IČ:</t>
  </si>
  <si>
    <t>město Břeclav</t>
  </si>
  <si>
    <t>DIČ:</t>
  </si>
  <si>
    <t>Účastník:</t>
  </si>
  <si>
    <t>Vyplň údaj</t>
  </si>
  <si>
    <t>Projektant:</t>
  </si>
  <si>
    <t>ViaDesigne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</si>
  <si>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</si>
  <si>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</si>
  <si>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</si>
  <si>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</si>
  <si>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</si>
  <si>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</si>
  <si>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</si>
  <si>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</si>
  <si>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</si>
  <si>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</si>
  <si>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</si>
  <si>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</si>
  <si>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</si>
  <si>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</si>
  <si>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</si>
  <si>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</si>
  <si>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</si>
  <si>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</si>
  <si>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</si>
  <si>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</si>
  <si>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</si>
  <si>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</si>
  <si>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</si>
  <si>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</si>
  <si>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</si>
  <si>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</si>
  <si>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</si>
  <si>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</si>
  <si>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</si>
  <si>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</si>
  <si>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</si>
  <si>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</si>
  <si>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</si>
  <si>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</si>
  <si>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</si>
  <si>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</si>
  <si>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</si>
  <si>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</si>
  <si>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</si>
  <si>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</si>
  <si>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</si>
  <si>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</si>
  <si>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101</t>
  </si>
  <si>
    <t>Dopravní značení</t>
  </si>
  <si>
    <t>STA</t>
  </si>
  <si>
    <t>1</t>
  </si>
  <si>
    <t>{7a344b6d-5e77-432b-ac9e-13197fd6c67c}</t>
  </si>
  <si>
    <t>2</t>
  </si>
  <si>
    <t>/</t>
  </si>
  <si>
    <t>Soupis</t>
  </si>
  <si>
    <t>{fd7a4858-89e3-4a88-bb29-55c361614cc8}</t>
  </si>
  <si>
    <t>KRYCÍ LIST SOUPISU PRACÍ</t>
  </si>
  <si>
    <t>Objekt:</t>
  </si>
  <si>
    <t>SO 101 - Dopravní značení</t>
  </si>
  <si>
    <t>Soupis: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</si>
  <si>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</si>
  <si>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</si>
  <si>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</si>
  <si>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</si>
  <si>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</si>
  <si>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</si>
  <si>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</si>
  <si>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</si>
  <si>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</si>
  <si>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</si>
  <si>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</si>
  <si>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</si>
  <si>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</si>
  <si>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</si>
  <si>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</si>
  <si>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</si>
  <si>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</si>
  <si>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</si>
  <si>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</si>
  <si>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</si>
  <si>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</si>
  <si>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</si>
  <si>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</si>
  <si>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</si>
  <si>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</si>
  <si>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</si>
  <si>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</si>
  <si>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</si>
  <si>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</si>
  <si>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913121112</t>
  </si>
  <si>
    <t>Montáž a demontáž dočasné dopravní značky kompletní zvětšené</t>
  </si>
  <si>
    <t>kus</t>
  </si>
  <si>
    <t>CS ÚRS 2025 01</t>
  </si>
  <si>
    <t>4</t>
  </si>
  <si>
    <t>-849221743</t>
  </si>
  <si>
    <t>PP</t>
  </si>
  <si>
    <t>Montáž a demontáž dočasných dopravních značek kompletních značek vč. podstavce a sloupku zvětšených</t>
  </si>
  <si>
    <t>Online PSC</t>
  </si>
  <si>
    <t>https://podminky.urs.cz/item/CS_URS_2025_01/913121112</t>
  </si>
  <si>
    <t>VV</t>
  </si>
  <si>
    <t>"změna přednosti v jízdě IP22" 10+5</t>
  </si>
  <si>
    <t>913121212</t>
  </si>
  <si>
    <t>Příplatek k dočasné dopravní značce kompletní zvětšené za první a ZKD den použití</t>
  </si>
  <si>
    <t>1645215796</t>
  </si>
  <si>
    <t>Montáž a demontáž dočasných dopravních značek Příplatek za první a každý další den použití dočasných dopravních značek k ceně 12-1112</t>
  </si>
  <si>
    <t>https://podminky.urs.cz/item/CS_URS_2025_01/913121212</t>
  </si>
  <si>
    <t>"pronájem 30 dní" 15*30</t>
  </si>
  <si>
    <t>3</t>
  </si>
  <si>
    <t>914111111</t>
  </si>
  <si>
    <t>Montáž svislé dopravní značky do velikosti 1 m2 objímkami na sloupek nebo konzolu</t>
  </si>
  <si>
    <t>1980554064</t>
  </si>
  <si>
    <t>Montáž svislé dopravní značky základní velikosti do 1 m2 objímkami na sloupky nebo konzoly</t>
  </si>
  <si>
    <t>https://podminky.urs.cz/item/CS_URS_2025_01/914111111</t>
  </si>
  <si>
    <t>"nové dopravní značení" 109</t>
  </si>
  <si>
    <t>M</t>
  </si>
  <si>
    <t>40445620</t>
  </si>
  <si>
    <t>zákazové, příkazové dopravní značky B1-B34, C1-15 700mm</t>
  </si>
  <si>
    <t>8</t>
  </si>
  <si>
    <t>976384016</t>
  </si>
  <si>
    <t>"C2b" 1</t>
  </si>
  <si>
    <t>"C2c" 1</t>
  </si>
  <si>
    <t>"B29" 24</t>
  </si>
  <si>
    <t>"B24b" 1</t>
  </si>
  <si>
    <t>"B2" 18</t>
  </si>
  <si>
    <t>"B24a" 2</t>
  </si>
  <si>
    <t>Součet</t>
  </si>
  <si>
    <t>5</t>
  </si>
  <si>
    <t>40445625</t>
  </si>
  <si>
    <t>informativní značky provozní IP8, IP9, IP11-IP13 500x700mm</t>
  </si>
  <si>
    <t>394446813</t>
  </si>
  <si>
    <t>"IP12" 1</t>
  </si>
  <si>
    <t>"IP13c" 2</t>
  </si>
  <si>
    <t>6</t>
  </si>
  <si>
    <t>40445623</t>
  </si>
  <si>
    <t>informativní značky provozní IP1-IP3, IP4b-IP7, IP10a, b 750x750mm retroreflexní</t>
  </si>
  <si>
    <t>1614530588</t>
  </si>
  <si>
    <t>"IP4b" 19</t>
  </si>
  <si>
    <t>7</t>
  </si>
  <si>
    <t>40445650</t>
  </si>
  <si>
    <t>dodatkové tabulky E7, E12, E13 500x300mm</t>
  </si>
  <si>
    <t>-585597832</t>
  </si>
  <si>
    <t>"E12a" 14</t>
  </si>
  <si>
    <t>"E12b" 14</t>
  </si>
  <si>
    <t>"E13" 9</t>
  </si>
  <si>
    <t>40445649</t>
  </si>
  <si>
    <t>dodatkové tabulky E3-E5, E8, E14-E16 500x150mm</t>
  </si>
  <si>
    <t>1612648225</t>
  </si>
  <si>
    <t>"E4" 1</t>
  </si>
  <si>
    <t>"E8e" 1</t>
  </si>
  <si>
    <t>"E8b" 1</t>
  </si>
  <si>
    <t>914111121</t>
  </si>
  <si>
    <t>Montáž svislé dopravní značky do velikosti 2 m2 objímkami na sloupek nebo konzolu</t>
  </si>
  <si>
    <t>1882399561</t>
  </si>
  <si>
    <t>Montáž svislé dopravní značky základní velikosti do 2 m2 objímkami na sloupky nebo konzoly</t>
  </si>
  <si>
    <t>https://podminky.urs.cz/item/CS_URS_2025_01/914111121</t>
  </si>
  <si>
    <t>"nové dopravní značení" 10</t>
  </si>
  <si>
    <t>10</t>
  </si>
  <si>
    <t>40445655</t>
  </si>
  <si>
    <t>informativní značky zónové IZ6, IZ7, IZ10 1000x1500mm</t>
  </si>
  <si>
    <t>225647314</t>
  </si>
  <si>
    <t>"IZ8a" 6</t>
  </si>
  <si>
    <t>"IZ8b" 4</t>
  </si>
  <si>
    <t>11</t>
  </si>
  <si>
    <t>914511112</t>
  </si>
  <si>
    <t>Montáž sloupku dopravních značek délky do 3,5 m s betonovým základem a patkou D 60 mm</t>
  </si>
  <si>
    <t>-673216370</t>
  </si>
  <si>
    <t>Montáž sloupku dopravních značek délky do 3,5 m do hliníkové patky pro sloupek D 60 mm</t>
  </si>
  <si>
    <t>https://podminky.urs.cz/item/CS_URS_2025_01/914511112</t>
  </si>
  <si>
    <t>"pro nové DZ" 79</t>
  </si>
  <si>
    <t>40445225</t>
  </si>
  <si>
    <t>sloupek pro dopravní značku Zn D 60mm v 3,5m</t>
  </si>
  <si>
    <t>-875735556</t>
  </si>
  <si>
    <t>79</t>
  </si>
  <si>
    <t>13</t>
  </si>
  <si>
    <t>40445240</t>
  </si>
  <si>
    <t>patka pro sloupek Al D 60mm</t>
  </si>
  <si>
    <t>1512604819</t>
  </si>
  <si>
    <t>14</t>
  </si>
  <si>
    <t>40445253</t>
  </si>
  <si>
    <t>víčko plastové na sloupek D 60mm</t>
  </si>
  <si>
    <t>-2029961207</t>
  </si>
  <si>
    <t>15</t>
  </si>
  <si>
    <t>40445256</t>
  </si>
  <si>
    <t>svorka upínací na sloupek dopravní značky D 60mm</t>
  </si>
  <si>
    <t>-406250543</t>
  </si>
  <si>
    <t>(2*109)+(4*10)</t>
  </si>
  <si>
    <t>16</t>
  </si>
  <si>
    <t>915111112</t>
  </si>
  <si>
    <t>Vodorovné dopravní značení dělící čáry souvislé š 125 mm retroreflexní bílá barva</t>
  </si>
  <si>
    <t>m</t>
  </si>
  <si>
    <t>567181242</t>
  </si>
  <si>
    <t>Vodorovné dopravní značení stříkané barvou dělící čára šířky 125 mm souvislá bílá retroreflexní</t>
  </si>
  <si>
    <t>https://podminky.urs.cz/item/CS_URS_2025_01/915111112</t>
  </si>
  <si>
    <t>"V1a" 33</t>
  </si>
  <si>
    <t>"V10e" 35</t>
  </si>
  <si>
    <t>17</t>
  </si>
  <si>
    <t>915111116</t>
  </si>
  <si>
    <t>Vodorovné dopravní značení dělící čáry souvislé š 125 mm retroreflexní žlutá barva</t>
  </si>
  <si>
    <t>-1667576280</t>
  </si>
  <si>
    <t>Vodorovné dopravní značení stříkané barvou dělící čára šířky 125 mm souvislá žlutá retroreflexní</t>
  </si>
  <si>
    <t>https://podminky.urs.cz/item/CS_URS_2025_01/915111116</t>
  </si>
  <si>
    <t>"v12C" 46</t>
  </si>
  <si>
    <t>"V12a" 34</t>
  </si>
  <si>
    <t>18</t>
  </si>
  <si>
    <t>915111122</t>
  </si>
  <si>
    <t>Vodorovné dopravní značení dělící čáry přerušované š 125 mm retroreflexní bílá barva</t>
  </si>
  <si>
    <t>297556132</t>
  </si>
  <si>
    <t>Vodorovné dopravní značení stříkané barvou dělící čára šířky 125 mm přerušovaná bílá retroreflexní</t>
  </si>
  <si>
    <t>https://podminky.urs.cz/item/CS_URS_2025_01/915111122</t>
  </si>
  <si>
    <t>"V2b (1,5/1,5/0,125)" 115</t>
  </si>
  <si>
    <t>19</t>
  </si>
  <si>
    <t>915121112</t>
  </si>
  <si>
    <t>Vodorovné dopravní značení vodící čáry souvislé š 250 mm retroreflexní bílá barva</t>
  </si>
  <si>
    <t>-1453119194</t>
  </si>
  <si>
    <t>Vodorovné dopravní značení stříkané barvou vodící čára bílá šířky 250 mm souvislá retroreflexní</t>
  </si>
  <si>
    <t>https://podminky.urs.cz/item/CS_URS_2025_01/915121112</t>
  </si>
  <si>
    <t>"V4" 424</t>
  </si>
  <si>
    <t>"V5" 17</t>
  </si>
  <si>
    <t>20</t>
  </si>
  <si>
    <t>915121122</t>
  </si>
  <si>
    <t>Vodorovné dopravní značení vodící čáry přerušované š 250 mm retroreflexní bílá barva</t>
  </si>
  <si>
    <t>391773251</t>
  </si>
  <si>
    <t>Vodorovné dopravní značení stříkané barvou vodící čára bílá šířky 250 mm přerušovaná retroreflexní</t>
  </si>
  <si>
    <t>https://podminky.urs.cz/item/CS_URS_2025_01/915121122</t>
  </si>
  <si>
    <t>"V10d (0,5/0,5/0,25)" 509</t>
  </si>
  <si>
    <t>915131.R</t>
  </si>
  <si>
    <t>Vodorovné dopravní značení přechody pro chodce, šipky, symboly základní ČERVENÁ barva</t>
  </si>
  <si>
    <t>m2</t>
  </si>
  <si>
    <t>-140840885</t>
  </si>
  <si>
    <t>"zvýraznění cyklopruhu" 143</t>
  </si>
  <si>
    <t>22</t>
  </si>
  <si>
    <t>915131112</t>
  </si>
  <si>
    <t>Vodorovné dopravní značení přechody pro chodce, šipky, symboly retroreflexní bílá barva</t>
  </si>
  <si>
    <t>982924265</t>
  </si>
  <si>
    <t>Vodorovné dopravní značení stříkané barvou přechody pro chodce, šipky, symboly bílé retroreflexní</t>
  </si>
  <si>
    <t>https://podminky.urs.cz/item/CS_URS_2025_01/915131112</t>
  </si>
  <si>
    <t>"V14" 18*1,5</t>
  </si>
  <si>
    <t>23</t>
  </si>
  <si>
    <t>915131116.R</t>
  </si>
  <si>
    <t>Vodorovné dopravní značení přechody pro chodce, šipky, symboly retroreflexní barevné</t>
  </si>
  <si>
    <t>-972368517</t>
  </si>
  <si>
    <t>Vodorovné dopravní značení stříkané barvou přechody pro chodce, šipky, symboly barevné retroreflexní</t>
  </si>
  <si>
    <t>"V15 30" 1</t>
  </si>
  <si>
    <t>24</t>
  </si>
  <si>
    <t>915611111</t>
  </si>
  <si>
    <t>Předznačení vodorovného liniového značení</t>
  </si>
  <si>
    <t>1019817007</t>
  </si>
  <si>
    <t>Předznačení pro vodorovné značení stříkané barvou nebo prováděné z nátěrových hmot liniové dělicí čáry, vodicí proužky</t>
  </si>
  <si>
    <t>https://podminky.urs.cz/item/CS_URS_2025_01/915611111</t>
  </si>
  <si>
    <t>68+80+115+441+509</t>
  </si>
  <si>
    <t>25</t>
  </si>
  <si>
    <t>915621111</t>
  </si>
  <si>
    <t>Předznačení vodorovného plošného značení</t>
  </si>
  <si>
    <t>-569439589</t>
  </si>
  <si>
    <t>Předznačení pro vodorovné značení stříkané barvou nebo prováděné z nátěrových hmot plošné šipky, symboly, nápisy</t>
  </si>
  <si>
    <t>https://podminky.urs.cz/item/CS_URS_2025_01/915621111</t>
  </si>
  <si>
    <t>143+27</t>
  </si>
  <si>
    <t>26</t>
  </si>
  <si>
    <t>966006132</t>
  </si>
  <si>
    <t>Odstranění značek dopravních nebo orientačních se sloupky s betonovými patkami</t>
  </si>
  <si>
    <t>425305620</t>
  </si>
  <si>
    <t>Odstranění dopravních nebo orientačních značek se sloupkem s uložením hmot na vzdálenost do 20 m nebo s naložením na dopravní prostředek, se zásypem jam a jeho zhutněním s betonovou patkou</t>
  </si>
  <si>
    <t>https://podminky.urs.cz/item/CS_URS_2025_01/966006132</t>
  </si>
  <si>
    <t>"stávající DZ" 64</t>
  </si>
  <si>
    <t>27</t>
  </si>
  <si>
    <t>966006211</t>
  </si>
  <si>
    <t>Odstranění svislých dopravních značek ze sloupů, sloupků nebo konzol</t>
  </si>
  <si>
    <t>1959219735</t>
  </si>
  <si>
    <t>Odstranění (demontáž) svislých dopravních značek s odklizením materiálu na skládku na vzdálenost do 20 m nebo s naložením na dopravní prostředek ze sloupů, sloupků nebo konzol</t>
  </si>
  <si>
    <t>https://podminky.urs.cz/item/CS_URS_2025_01/966006211</t>
  </si>
  <si>
    <t>odvoz a likvidace v režii zhotovitele</t>
  </si>
  <si>
    <t>"stávající DZ" 145</t>
  </si>
  <si>
    <t>28</t>
  </si>
  <si>
    <t>966007113</t>
  </si>
  <si>
    <t>Odstranění vodorovného značení frézováním barvy z plochy</t>
  </si>
  <si>
    <t>-1416379163</t>
  </si>
  <si>
    <t>Odstranění vodorovného dopravního značení frézováním značeného barvou plošného</t>
  </si>
  <si>
    <t>https://podminky.urs.cz/item/CS_URS_2025_01/966007113</t>
  </si>
  <si>
    <t>"asfalt" 26</t>
  </si>
  <si>
    <t>997</t>
  </si>
  <si>
    <t>Přesun sutě</t>
  </si>
  <si>
    <t>29</t>
  </si>
  <si>
    <t>997211511</t>
  </si>
  <si>
    <t>Vodorovná doprava suti po suchu na vzdálenost do 1 km</t>
  </si>
  <si>
    <t>t</t>
  </si>
  <si>
    <t>-104581148</t>
  </si>
  <si>
    <t>Vodorovná doprava suti nebo vybouraných hmot suti se složením a hrubým urovnáním, na vzdálenost do 1 km</t>
  </si>
  <si>
    <t>https://podminky.urs.cz/item/CS_URS_2025_01/997211511</t>
  </si>
  <si>
    <t>"bet. patka" 64*0,09</t>
  </si>
  <si>
    <t>"asfalt po odfrézování VDZ" 26*0,005*2,4</t>
  </si>
  <si>
    <t>30</t>
  </si>
  <si>
    <t>997211519</t>
  </si>
  <si>
    <t>Příplatek ZKD 1 km u vodorovné dopravy suti</t>
  </si>
  <si>
    <t>842127419</t>
  </si>
  <si>
    <t>Vodorovná doprava suti nebo vybouraných hmot suti se složením a hrubým urovnáním, na vzdálenost Příplatek k ceně za každý další započatý 1 km přes 1 km</t>
  </si>
  <si>
    <t>https://podminky.urs.cz/item/CS_URS_2025_01/997211519</t>
  </si>
  <si>
    <t>20*6,072</t>
  </si>
  <si>
    <t>31</t>
  </si>
  <si>
    <t>997221861</t>
  </si>
  <si>
    <t>Poplatek za uložení na recyklační skládce (skládkovné) stavebního odpadu z prostého betonu pod kódem 17 01 01</t>
  </si>
  <si>
    <t>627699930</t>
  </si>
  <si>
    <t>Poplatek za uložení stavebního odpadu na recyklační skládce (skládkovné) z prostého betonu zatříděného do Katalogu odpadů pod kódem 17 01 01</t>
  </si>
  <si>
    <t>https://podminky.urs.cz/item/CS_URS_2025_01/997221861</t>
  </si>
  <si>
    <t>5,76</t>
  </si>
  <si>
    <t>32</t>
  </si>
  <si>
    <t>997221875</t>
  </si>
  <si>
    <t>Poplatek za uložení na recyklační skládce (skládkovné) stavebního odpadu asfaltového bez obsahu dehtu zatříděného do Katalogu odpadů pod kódem 17 03 02</t>
  </si>
  <si>
    <t>1039262396</t>
  </si>
  <si>
    <t>Poplatek za uložení stavebního odpadu na recyklační skládce (skládkovné) asfaltového bez obsahu dehtu zatříděného do Katalogu odpadů pod kódem 17 03 02</t>
  </si>
  <si>
    <t>https://podminky.urs.cz/item/CS_URS_2025_01/997221875</t>
  </si>
  <si>
    <t>0,312</t>
  </si>
  <si>
    <t>998</t>
  </si>
  <si>
    <t>Přesun hmot</t>
  </si>
  <si>
    <t>33</t>
  </si>
  <si>
    <t>998225111</t>
  </si>
  <si>
    <t>Přesun hmot pro pozemní komunikace s krytem z kamene, monolitickým betonovým nebo živičným</t>
  </si>
  <si>
    <t>1373664036</t>
  </si>
  <si>
    <t>Přesun hmot pro komunikace s krytem z kameniva, monolitickým betonovým nebo živičným dopravní vzdálenost do 200 m jakékoliv délky objektu</t>
  </si>
  <si>
    <t>https://podminky.urs.cz/item/CS_URS_2025_01/998225111</t>
  </si>
  <si>
    <t>VRN</t>
  </si>
  <si>
    <t>Vedlejší rozpočtové náklady</t>
  </si>
  <si>
    <t>VRN3</t>
  </si>
  <si>
    <t>Zařízení staveniště</t>
  </si>
  <si>
    <t>34</t>
  </si>
  <si>
    <t>032803000</t>
  </si>
  <si>
    <t>Ostatní vybavení staveniště</t>
  </si>
  <si>
    <t>CS ÚRS 2024 02</t>
  </si>
  <si>
    <t>1024</t>
  </si>
  <si>
    <t>-901571460</t>
  </si>
  <si>
    <t>https://podminky.urs.cz/item/CS_URS_2024_02/032803000</t>
  </si>
  <si>
    <t>"mobilní informační tabule" 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</si>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</sst>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6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vertical="top"/>
    </xf>
    <xf numFmtId="0" fontId="51" fillId="0" borderId="1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horizontal="center" vertical="center"/>
    </xf>
    <xf numFmtId="49" fontId="51" fillId="0" borderId="1" xfId="0" applyNumberFormat="1" applyFont="1" applyBorder="1" applyAlignment="1" applyProtection="1">
      <alignment horizontal="left" vertical="center"/>
    </xf>
    <xf numFmtId="0" fontId="5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913121112" TargetMode="External" /><Relationship Id="rId2" Type="http://schemas.openxmlformats.org/officeDocument/2006/relationships/hyperlink" Target="https://podminky.urs.cz/item/CS_URS_2025_01/913121212" TargetMode="External" /><Relationship Id="rId3" Type="http://schemas.openxmlformats.org/officeDocument/2006/relationships/hyperlink" Target="https://podminky.urs.cz/item/CS_URS_2025_01/914111111" TargetMode="External" /><Relationship Id="rId4" Type="http://schemas.openxmlformats.org/officeDocument/2006/relationships/hyperlink" Target="https://podminky.urs.cz/item/CS_URS_2025_01/914111121" TargetMode="External" /><Relationship Id="rId5" Type="http://schemas.openxmlformats.org/officeDocument/2006/relationships/hyperlink" Target="https://podminky.urs.cz/item/CS_URS_2025_01/914511112" TargetMode="External" /><Relationship Id="rId6" Type="http://schemas.openxmlformats.org/officeDocument/2006/relationships/hyperlink" Target="https://podminky.urs.cz/item/CS_URS_2025_01/915111112" TargetMode="External" /><Relationship Id="rId7" Type="http://schemas.openxmlformats.org/officeDocument/2006/relationships/hyperlink" Target="https://podminky.urs.cz/item/CS_URS_2025_01/915111116" TargetMode="External" /><Relationship Id="rId8" Type="http://schemas.openxmlformats.org/officeDocument/2006/relationships/hyperlink" Target="https://podminky.urs.cz/item/CS_URS_2025_01/915111122" TargetMode="External" /><Relationship Id="rId9" Type="http://schemas.openxmlformats.org/officeDocument/2006/relationships/hyperlink" Target="https://podminky.urs.cz/item/CS_URS_2025_01/915121112" TargetMode="External" /><Relationship Id="rId10" Type="http://schemas.openxmlformats.org/officeDocument/2006/relationships/hyperlink" Target="https://podminky.urs.cz/item/CS_URS_2025_01/915121122" TargetMode="External" /><Relationship Id="rId11" Type="http://schemas.openxmlformats.org/officeDocument/2006/relationships/hyperlink" Target="https://podminky.urs.cz/item/CS_URS_2025_01/915131112" TargetMode="External" /><Relationship Id="rId12" Type="http://schemas.openxmlformats.org/officeDocument/2006/relationships/hyperlink" Target="https://podminky.urs.cz/item/CS_URS_2025_01/915611111" TargetMode="External" /><Relationship Id="rId13" Type="http://schemas.openxmlformats.org/officeDocument/2006/relationships/hyperlink" Target="https://podminky.urs.cz/item/CS_URS_2025_01/915621111" TargetMode="External" /><Relationship Id="rId14" Type="http://schemas.openxmlformats.org/officeDocument/2006/relationships/hyperlink" Target="https://podminky.urs.cz/item/CS_URS_2025_01/966006132" TargetMode="External" /><Relationship Id="rId15" Type="http://schemas.openxmlformats.org/officeDocument/2006/relationships/hyperlink" Target="https://podminky.urs.cz/item/CS_URS_2025_01/966006211" TargetMode="External" /><Relationship Id="rId16" Type="http://schemas.openxmlformats.org/officeDocument/2006/relationships/hyperlink" Target="https://podminky.urs.cz/item/CS_URS_2025_01/966007113" TargetMode="External" /><Relationship Id="rId17" Type="http://schemas.openxmlformats.org/officeDocument/2006/relationships/hyperlink" Target="https://podminky.urs.cz/item/CS_URS_2025_01/997211511" TargetMode="External" /><Relationship Id="rId18" Type="http://schemas.openxmlformats.org/officeDocument/2006/relationships/hyperlink" Target="https://podminky.urs.cz/item/CS_URS_2025_01/997211519" TargetMode="External" /><Relationship Id="rId19" Type="http://schemas.openxmlformats.org/officeDocument/2006/relationships/hyperlink" Target="https://podminky.urs.cz/item/CS_URS_2025_01/997221861" TargetMode="External" /><Relationship Id="rId20" Type="http://schemas.openxmlformats.org/officeDocument/2006/relationships/hyperlink" Target="https://podminky.urs.cz/item/CS_URS_2025_01/997221875" TargetMode="External" /><Relationship Id="rId21" Type="http://schemas.openxmlformats.org/officeDocument/2006/relationships/hyperlink" Target="https://podminky.urs.cz/item/CS_URS_2025_01/998225111" TargetMode="External" /><Relationship Id="rId22" Type="http://schemas.openxmlformats.org/officeDocument/2006/relationships/hyperlink" Target="https://podminky.urs.cz/item/CS_URS_2024_02/032803000" TargetMode="External" /><Relationship Id="rId23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22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33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35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36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37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38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39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40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41</v>
      </c>
      <c r="E29" s="49"/>
      <c r="F29" s="34" t="s">
        <v>42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43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44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45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46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47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48</v>
      </c>
      <c r="U35" s="56"/>
      <c r="V35" s="56"/>
      <c r="W35" s="56"/>
      <c r="X35" s="58" t="s">
        <v>49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50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VD03123-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Břeclav - Smetanovo nábřeží, ul. Břetislavova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 xml:space="preserve"> 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19. 9. 2025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město Břeclav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ViaDesigne s.r.o.</v>
      </c>
      <c r="AN49" s="66"/>
      <c r="AO49" s="66"/>
      <c r="AP49" s="66"/>
      <c r="AQ49" s="42"/>
      <c r="AR49" s="46"/>
      <c r="AS49" s="76" t="s">
        <v>51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52</v>
      </c>
      <c r="D52" s="89"/>
      <c r="E52" s="89"/>
      <c r="F52" s="89"/>
      <c r="G52" s="89"/>
      <c r="H52" s="90"/>
      <c r="I52" s="91" t="s">
        <v>53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54</v>
      </c>
      <c r="AH52" s="89"/>
      <c r="AI52" s="89"/>
      <c r="AJ52" s="89"/>
      <c r="AK52" s="89"/>
      <c r="AL52" s="89"/>
      <c r="AM52" s="89"/>
      <c r="AN52" s="91" t="s">
        <v>55</v>
      </c>
      <c r="AO52" s="89"/>
      <c r="AP52" s="89"/>
      <c r="AQ52" s="93" t="s">
        <v>56</v>
      </c>
      <c r="AR52" s="46"/>
      <c r="AS52" s="94" t="s">
        <v>57</v>
      </c>
      <c r="AT52" s="95" t="s">
        <v>58</v>
      </c>
      <c r="AU52" s="95" t="s">
        <v>59</v>
      </c>
      <c r="AV52" s="95" t="s">
        <v>60</v>
      </c>
      <c r="AW52" s="95" t="s">
        <v>61</v>
      </c>
      <c r="AX52" s="95" t="s">
        <v>62</v>
      </c>
      <c r="AY52" s="95" t="s">
        <v>63</v>
      </c>
      <c r="AZ52" s="95" t="s">
        <v>64</v>
      </c>
      <c r="BA52" s="95" t="s">
        <v>65</v>
      </c>
      <c r="BB52" s="95" t="s">
        <v>66</v>
      </c>
      <c r="BC52" s="95" t="s">
        <v>67</v>
      </c>
      <c r="BD52" s="96" t="s">
        <v>68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69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ROUND(AS55,2)</f>
        <v>0</v>
      </c>
      <c r="AT54" s="108">
        <f>ROUND(SUM(AV54:AW54),2)</f>
        <v>0</v>
      </c>
      <c r="AU54" s="109">
        <f>ROUND(AU55,5)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ROUND(AZ55,2)</f>
        <v>0</v>
      </c>
      <c r="BA54" s="108">
        <f>ROUND(BA55,2)</f>
        <v>0</v>
      </c>
      <c r="BB54" s="108">
        <f>ROUND(BB55,2)</f>
        <v>0</v>
      </c>
      <c r="BC54" s="108">
        <f>ROUND(BC55,2)</f>
        <v>0</v>
      </c>
      <c r="BD54" s="110">
        <f>ROUND(BD55,2)</f>
        <v>0</v>
      </c>
      <c r="BE54" s="6"/>
      <c r="BS54" s="111" t="s">
        <v>70</v>
      </c>
      <c r="BT54" s="111" t="s">
        <v>71</v>
      </c>
      <c r="BU54" s="112" t="s">
        <v>72</v>
      </c>
      <c r="BV54" s="111" t="s">
        <v>73</v>
      </c>
      <c r="BW54" s="111" t="s">
        <v>5</v>
      </c>
      <c r="BX54" s="111" t="s">
        <v>74</v>
      </c>
      <c r="CL54" s="111" t="s">
        <v>19</v>
      </c>
    </row>
    <row r="55" s="7" customFormat="1" ht="16.5" customHeight="1">
      <c r="A55" s="7"/>
      <c r="B55" s="113"/>
      <c r="C55" s="114"/>
      <c r="D55" s="115" t="s">
        <v>75</v>
      </c>
      <c r="E55" s="115"/>
      <c r="F55" s="115"/>
      <c r="G55" s="115"/>
      <c r="H55" s="115"/>
      <c r="I55" s="116"/>
      <c r="J55" s="115" t="s">
        <v>76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ROUND(AG56,2)</f>
        <v>0</v>
      </c>
      <c r="AH55" s="116"/>
      <c r="AI55" s="116"/>
      <c r="AJ55" s="116"/>
      <c r="AK55" s="116"/>
      <c r="AL55" s="116"/>
      <c r="AM55" s="116"/>
      <c r="AN55" s="118">
        <f>SUM(AG55,AT55)</f>
        <v>0</v>
      </c>
      <c r="AO55" s="116"/>
      <c r="AP55" s="116"/>
      <c r="AQ55" s="119" t="s">
        <v>77</v>
      </c>
      <c r="AR55" s="120"/>
      <c r="AS55" s="121">
        <f>ROUND(AS56,2)</f>
        <v>0</v>
      </c>
      <c r="AT55" s="122">
        <f>ROUND(SUM(AV55:AW55),2)</f>
        <v>0</v>
      </c>
      <c r="AU55" s="123">
        <f>ROUND(AU56,5)</f>
        <v>0</v>
      </c>
      <c r="AV55" s="122">
        <f>ROUND(AZ55*L29,2)</f>
        <v>0</v>
      </c>
      <c r="AW55" s="122">
        <f>ROUND(BA55*L30,2)</f>
        <v>0</v>
      </c>
      <c r="AX55" s="122">
        <f>ROUND(BB55*L29,2)</f>
        <v>0</v>
      </c>
      <c r="AY55" s="122">
        <f>ROUND(BC55*L30,2)</f>
        <v>0</v>
      </c>
      <c r="AZ55" s="122">
        <f>ROUND(AZ56,2)</f>
        <v>0</v>
      </c>
      <c r="BA55" s="122">
        <f>ROUND(BA56,2)</f>
        <v>0</v>
      </c>
      <c r="BB55" s="122">
        <f>ROUND(BB56,2)</f>
        <v>0</v>
      </c>
      <c r="BC55" s="122">
        <f>ROUND(BC56,2)</f>
        <v>0</v>
      </c>
      <c r="BD55" s="124">
        <f>ROUND(BD56,2)</f>
        <v>0</v>
      </c>
      <c r="BE55" s="7"/>
      <c r="BS55" s="125" t="s">
        <v>70</v>
      </c>
      <c r="BT55" s="125" t="s">
        <v>78</v>
      </c>
      <c r="BU55" s="125" t="s">
        <v>72</v>
      </c>
      <c r="BV55" s="125" t="s">
        <v>73</v>
      </c>
      <c r="BW55" s="125" t="s">
        <v>79</v>
      </c>
      <c r="BX55" s="125" t="s">
        <v>5</v>
      </c>
      <c r="CL55" s="125" t="s">
        <v>19</v>
      </c>
      <c r="CM55" s="125" t="s">
        <v>80</v>
      </c>
    </row>
    <row r="56" s="4" customFormat="1" ht="16.5" customHeight="1">
      <c r="A56" s="126" t="s">
        <v>81</v>
      </c>
      <c r="B56" s="65"/>
      <c r="C56" s="127"/>
      <c r="D56" s="127"/>
      <c r="E56" s="128" t="s">
        <v>75</v>
      </c>
      <c r="F56" s="128"/>
      <c r="G56" s="128"/>
      <c r="H56" s="128"/>
      <c r="I56" s="128"/>
      <c r="J56" s="127"/>
      <c r="K56" s="128" t="s">
        <v>76</v>
      </c>
      <c r="L56" s="128"/>
      <c r="M56" s="128"/>
      <c r="N56" s="128"/>
      <c r="O56" s="128"/>
      <c r="P56" s="128"/>
      <c r="Q56" s="128"/>
      <c r="R56" s="128"/>
      <c r="S56" s="128"/>
      <c r="T56" s="128"/>
      <c r="U56" s="128"/>
      <c r="V56" s="128"/>
      <c r="W56" s="128"/>
      <c r="X56" s="128"/>
      <c r="Y56" s="128"/>
      <c r="Z56" s="128"/>
      <c r="AA56" s="128"/>
      <c r="AB56" s="128"/>
      <c r="AC56" s="128"/>
      <c r="AD56" s="128"/>
      <c r="AE56" s="128"/>
      <c r="AF56" s="128"/>
      <c r="AG56" s="129">
        <f>'SO 101 - Dopravní značení'!J32</f>
        <v>0</v>
      </c>
      <c r="AH56" s="127"/>
      <c r="AI56" s="127"/>
      <c r="AJ56" s="127"/>
      <c r="AK56" s="127"/>
      <c r="AL56" s="127"/>
      <c r="AM56" s="127"/>
      <c r="AN56" s="129">
        <f>SUM(AG56,AT56)</f>
        <v>0</v>
      </c>
      <c r="AO56" s="127"/>
      <c r="AP56" s="127"/>
      <c r="AQ56" s="130" t="s">
        <v>82</v>
      </c>
      <c r="AR56" s="67"/>
      <c r="AS56" s="131">
        <v>0</v>
      </c>
      <c r="AT56" s="132">
        <f>ROUND(SUM(AV56:AW56),2)</f>
        <v>0</v>
      </c>
      <c r="AU56" s="133">
        <f>'SO 101 - Dopravní značení'!P91</f>
        <v>0</v>
      </c>
      <c r="AV56" s="132">
        <f>'SO 101 - Dopravní značení'!J35</f>
        <v>0</v>
      </c>
      <c r="AW56" s="132">
        <f>'SO 101 - Dopravní značení'!J36</f>
        <v>0</v>
      </c>
      <c r="AX56" s="132">
        <f>'SO 101 - Dopravní značení'!J37</f>
        <v>0</v>
      </c>
      <c r="AY56" s="132">
        <f>'SO 101 - Dopravní značení'!J38</f>
        <v>0</v>
      </c>
      <c r="AZ56" s="132">
        <f>'SO 101 - Dopravní značení'!F35</f>
        <v>0</v>
      </c>
      <c r="BA56" s="132">
        <f>'SO 101 - Dopravní značení'!F36</f>
        <v>0</v>
      </c>
      <c r="BB56" s="132">
        <f>'SO 101 - Dopravní značení'!F37</f>
        <v>0</v>
      </c>
      <c r="BC56" s="132">
        <f>'SO 101 - Dopravní značení'!F38</f>
        <v>0</v>
      </c>
      <c r="BD56" s="134">
        <f>'SO 101 - Dopravní značení'!F39</f>
        <v>0</v>
      </c>
      <c r="BE56" s="4"/>
      <c r="BT56" s="135" t="s">
        <v>80</v>
      </c>
      <c r="BV56" s="135" t="s">
        <v>73</v>
      </c>
      <c r="BW56" s="135" t="s">
        <v>83</v>
      </c>
      <c r="BX56" s="135" t="s">
        <v>79</v>
      </c>
      <c r="CL56" s="135" t="s">
        <v>19</v>
      </c>
    </row>
    <row r="57" s="2" customFormat="1" ht="30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  <row r="58" s="2" customFormat="1" ht="6.96" customHeight="1">
      <c r="A58" s="40"/>
      <c r="B58" s="61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62"/>
      <c r="AP58" s="62"/>
      <c r="AQ58" s="6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</sheetData>
  <sheetProtection sheet="1" formatColumns="0" formatRows="0" objects="1" scenarios="1" spinCount="100000" saltValue="GJ4MfMVIzxsY/7ZsA8+g/dMztUwmCGhiNMMvWE269TFkzOS/g9P91rvsD4M4dM0a+08l18ilES2zkddb0pQNQg==" hashValue="kWhzOXmTmhP/Km6kI43cL8fnUjLaAj/ZMSFUn7IxGGH5GDkbShHu63heECqEuSEhnLI2M90TF1ksgWEiTIf+mw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E56:I56"/>
    <mergeCell ref="K56:AF56"/>
    <mergeCell ref="AG54:AM54"/>
    <mergeCell ref="AN54:AP54"/>
    <mergeCell ref="AR2:BE2"/>
  </mergeCells>
  <hyperlinks>
    <hyperlink ref="A56" location="'SO 101 - Dopravní značení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83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2"/>
      <c r="AT3" s="19" t="s">
        <v>80</v>
      </c>
    </row>
    <row r="4" s="1" customFormat="1" ht="24.96" customHeight="1">
      <c r="B4" s="22"/>
      <c r="D4" s="138" t="s">
        <v>84</v>
      </c>
      <c r="L4" s="22"/>
      <c r="M4" s="139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0" t="s">
        <v>16</v>
      </c>
      <c r="L6" s="22"/>
    </row>
    <row r="7" s="1" customFormat="1" ht="16.5" customHeight="1">
      <c r="B7" s="22"/>
      <c r="E7" s="141" t="str">
        <f>'Rekapitulace stavby'!K6</f>
        <v>Břeclav - Smetanovo nábřeží, ul. Břetislavova</v>
      </c>
      <c r="F7" s="140"/>
      <c r="G7" s="140"/>
      <c r="H7" s="140"/>
      <c r="L7" s="22"/>
    </row>
    <row r="8" s="1" customFormat="1" ht="12" customHeight="1">
      <c r="B8" s="22"/>
      <c r="D8" s="140" t="s">
        <v>85</v>
      </c>
      <c r="L8" s="22"/>
    </row>
    <row r="9" s="2" customFormat="1" ht="16.5" customHeight="1">
      <c r="A9" s="40"/>
      <c r="B9" s="46"/>
      <c r="C9" s="40"/>
      <c r="D9" s="40"/>
      <c r="E9" s="141" t="s">
        <v>86</v>
      </c>
      <c r="F9" s="40"/>
      <c r="G9" s="40"/>
      <c r="H9" s="40"/>
      <c r="I9" s="40"/>
      <c r="J9" s="40"/>
      <c r="K9" s="40"/>
      <c r="L9" s="142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0" t="s">
        <v>87</v>
      </c>
      <c r="E10" s="40"/>
      <c r="F10" s="40"/>
      <c r="G10" s="40"/>
      <c r="H10" s="40"/>
      <c r="I10" s="40"/>
      <c r="J10" s="40"/>
      <c r="K10" s="40"/>
      <c r="L10" s="142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3" t="s">
        <v>86</v>
      </c>
      <c r="F11" s="40"/>
      <c r="G11" s="40"/>
      <c r="H11" s="40"/>
      <c r="I11" s="40"/>
      <c r="J11" s="40"/>
      <c r="K11" s="40"/>
      <c r="L11" s="142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2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0" t="s">
        <v>18</v>
      </c>
      <c r="E13" s="40"/>
      <c r="F13" s="135" t="s">
        <v>19</v>
      </c>
      <c r="G13" s="40"/>
      <c r="H13" s="40"/>
      <c r="I13" s="140" t="s">
        <v>20</v>
      </c>
      <c r="J13" s="135" t="s">
        <v>19</v>
      </c>
      <c r="K13" s="40"/>
      <c r="L13" s="142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0" t="s">
        <v>21</v>
      </c>
      <c r="E14" s="40"/>
      <c r="F14" s="135" t="s">
        <v>22</v>
      </c>
      <c r="G14" s="40"/>
      <c r="H14" s="40"/>
      <c r="I14" s="140" t="s">
        <v>23</v>
      </c>
      <c r="J14" s="144" t="str">
        <f>'Rekapitulace stavby'!AN8</f>
        <v>19. 9. 2025</v>
      </c>
      <c r="K14" s="40"/>
      <c r="L14" s="142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2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0" t="s">
        <v>25</v>
      </c>
      <c r="E16" s="40"/>
      <c r="F16" s="40"/>
      <c r="G16" s="40"/>
      <c r="H16" s="40"/>
      <c r="I16" s="140" t="s">
        <v>26</v>
      </c>
      <c r="J16" s="135" t="s">
        <v>19</v>
      </c>
      <c r="K16" s="40"/>
      <c r="L16" s="142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27</v>
      </c>
      <c r="F17" s="40"/>
      <c r="G17" s="40"/>
      <c r="H17" s="40"/>
      <c r="I17" s="140" t="s">
        <v>28</v>
      </c>
      <c r="J17" s="135" t="s">
        <v>19</v>
      </c>
      <c r="K17" s="40"/>
      <c r="L17" s="142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2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0" t="s">
        <v>29</v>
      </c>
      <c r="E19" s="40"/>
      <c r="F19" s="40"/>
      <c r="G19" s="40"/>
      <c r="H19" s="40"/>
      <c r="I19" s="140" t="s">
        <v>26</v>
      </c>
      <c r="J19" s="35" t="str">
        <f>'Rekapitulace stavby'!AN13</f>
        <v>Vyplň údaj</v>
      </c>
      <c r="K19" s="40"/>
      <c r="L19" s="142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0" t="s">
        <v>28</v>
      </c>
      <c r="J20" s="35" t="str">
        <f>'Rekapitulace stavby'!AN14</f>
        <v>Vyplň údaj</v>
      </c>
      <c r="K20" s="40"/>
      <c r="L20" s="142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2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0" t="s">
        <v>31</v>
      </c>
      <c r="E22" s="40"/>
      <c r="F22" s="40"/>
      <c r="G22" s="40"/>
      <c r="H22" s="40"/>
      <c r="I22" s="140" t="s">
        <v>26</v>
      </c>
      <c r="J22" s="135" t="s">
        <v>19</v>
      </c>
      <c r="K22" s="40"/>
      <c r="L22" s="142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32</v>
      </c>
      <c r="F23" s="40"/>
      <c r="G23" s="40"/>
      <c r="H23" s="40"/>
      <c r="I23" s="140" t="s">
        <v>28</v>
      </c>
      <c r="J23" s="135" t="s">
        <v>19</v>
      </c>
      <c r="K23" s="40"/>
      <c r="L23" s="142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2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0" t="s">
        <v>34</v>
      </c>
      <c r="E25" s="40"/>
      <c r="F25" s="40"/>
      <c r="G25" s="40"/>
      <c r="H25" s="40"/>
      <c r="I25" s="140" t="s">
        <v>26</v>
      </c>
      <c r="J25" s="135" t="str">
        <f>IF('Rekapitulace stavby'!AN19="","",'Rekapitulace stavby'!AN19)</f>
        <v/>
      </c>
      <c r="K25" s="40"/>
      <c r="L25" s="142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0" t="s">
        <v>28</v>
      </c>
      <c r="J26" s="135" t="str">
        <f>IF('Rekapitulace stavby'!AN20="","",'Rekapitulace stavby'!AN20)</f>
        <v/>
      </c>
      <c r="K26" s="40"/>
      <c r="L26" s="142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2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0" t="s">
        <v>35</v>
      </c>
      <c r="E28" s="40"/>
      <c r="F28" s="40"/>
      <c r="G28" s="40"/>
      <c r="H28" s="40"/>
      <c r="I28" s="40"/>
      <c r="J28" s="40"/>
      <c r="K28" s="40"/>
      <c r="L28" s="142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5"/>
      <c r="B29" s="146"/>
      <c r="C29" s="145"/>
      <c r="D29" s="145"/>
      <c r="E29" s="147" t="s">
        <v>19</v>
      </c>
      <c r="F29" s="147"/>
      <c r="G29" s="147"/>
      <c r="H29" s="147"/>
      <c r="I29" s="145"/>
      <c r="J29" s="145"/>
      <c r="K29" s="145"/>
      <c r="L29" s="148"/>
      <c r="S29" s="145"/>
      <c r="T29" s="145"/>
      <c r="U29" s="145"/>
      <c r="V29" s="145"/>
      <c r="W29" s="145"/>
      <c r="X29" s="145"/>
      <c r="Y29" s="145"/>
      <c r="Z29" s="145"/>
      <c r="AA29" s="145"/>
      <c r="AB29" s="145"/>
      <c r="AC29" s="145"/>
      <c r="AD29" s="145"/>
      <c r="AE29" s="145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2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9"/>
      <c r="E31" s="149"/>
      <c r="F31" s="149"/>
      <c r="G31" s="149"/>
      <c r="H31" s="149"/>
      <c r="I31" s="149"/>
      <c r="J31" s="149"/>
      <c r="K31" s="149"/>
      <c r="L31" s="142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0" t="s">
        <v>37</v>
      </c>
      <c r="E32" s="40"/>
      <c r="F32" s="40"/>
      <c r="G32" s="40"/>
      <c r="H32" s="40"/>
      <c r="I32" s="40"/>
      <c r="J32" s="151">
        <f>ROUND(J91, 2)</f>
        <v>0</v>
      </c>
      <c r="K32" s="40"/>
      <c r="L32" s="142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49"/>
      <c r="E33" s="149"/>
      <c r="F33" s="149"/>
      <c r="G33" s="149"/>
      <c r="H33" s="149"/>
      <c r="I33" s="149"/>
      <c r="J33" s="149"/>
      <c r="K33" s="149"/>
      <c r="L33" s="142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2" t="s">
        <v>39</v>
      </c>
      <c r="G34" s="40"/>
      <c r="H34" s="40"/>
      <c r="I34" s="152" t="s">
        <v>38</v>
      </c>
      <c r="J34" s="152" t="s">
        <v>40</v>
      </c>
      <c r="K34" s="40"/>
      <c r="L34" s="142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3" t="s">
        <v>41</v>
      </c>
      <c r="E35" s="140" t="s">
        <v>42</v>
      </c>
      <c r="F35" s="154">
        <f>ROUND((SUM(BE91:BE245)),  2)</f>
        <v>0</v>
      </c>
      <c r="G35" s="40"/>
      <c r="H35" s="40"/>
      <c r="I35" s="155">
        <v>0.20999999999999999</v>
      </c>
      <c r="J35" s="154">
        <f>ROUND(((SUM(BE91:BE245))*I35),  2)</f>
        <v>0</v>
      </c>
      <c r="K35" s="40"/>
      <c r="L35" s="142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0" t="s">
        <v>43</v>
      </c>
      <c r="F36" s="154">
        <f>ROUND((SUM(BF91:BF245)),  2)</f>
        <v>0</v>
      </c>
      <c r="G36" s="40"/>
      <c r="H36" s="40"/>
      <c r="I36" s="155">
        <v>0.12</v>
      </c>
      <c r="J36" s="154">
        <f>ROUND(((SUM(BF91:BF245))*I36),  2)</f>
        <v>0</v>
      </c>
      <c r="K36" s="40"/>
      <c r="L36" s="142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0" t="s">
        <v>44</v>
      </c>
      <c r="F37" s="154">
        <f>ROUND((SUM(BG91:BG245)),  2)</f>
        <v>0</v>
      </c>
      <c r="G37" s="40"/>
      <c r="H37" s="40"/>
      <c r="I37" s="155">
        <v>0.20999999999999999</v>
      </c>
      <c r="J37" s="154">
        <f>0</f>
        <v>0</v>
      </c>
      <c r="K37" s="40"/>
      <c r="L37" s="142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0" t="s">
        <v>45</v>
      </c>
      <c r="F38" s="154">
        <f>ROUND((SUM(BH91:BH245)),  2)</f>
        <v>0</v>
      </c>
      <c r="G38" s="40"/>
      <c r="H38" s="40"/>
      <c r="I38" s="155">
        <v>0.12</v>
      </c>
      <c r="J38" s="154">
        <f>0</f>
        <v>0</v>
      </c>
      <c r="K38" s="40"/>
      <c r="L38" s="142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0" t="s">
        <v>46</v>
      </c>
      <c r="F39" s="154">
        <f>ROUND((SUM(BI91:BI245)),  2)</f>
        <v>0</v>
      </c>
      <c r="G39" s="40"/>
      <c r="H39" s="40"/>
      <c r="I39" s="155">
        <v>0</v>
      </c>
      <c r="J39" s="154">
        <f>0</f>
        <v>0</v>
      </c>
      <c r="K39" s="40"/>
      <c r="L39" s="142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2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56"/>
      <c r="D41" s="157" t="s">
        <v>47</v>
      </c>
      <c r="E41" s="158"/>
      <c r="F41" s="158"/>
      <c r="G41" s="159" t="s">
        <v>48</v>
      </c>
      <c r="H41" s="160" t="s">
        <v>49</v>
      </c>
      <c r="I41" s="158"/>
      <c r="J41" s="161">
        <f>SUM(J32:J39)</f>
        <v>0</v>
      </c>
      <c r="K41" s="162"/>
      <c r="L41" s="142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3"/>
      <c r="C42" s="164"/>
      <c r="D42" s="164"/>
      <c r="E42" s="164"/>
      <c r="F42" s="164"/>
      <c r="G42" s="164"/>
      <c r="H42" s="164"/>
      <c r="I42" s="164"/>
      <c r="J42" s="164"/>
      <c r="K42" s="164"/>
      <c r="L42" s="142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5"/>
      <c r="C46" s="166"/>
      <c r="D46" s="166"/>
      <c r="E46" s="166"/>
      <c r="F46" s="166"/>
      <c r="G46" s="166"/>
      <c r="H46" s="166"/>
      <c r="I46" s="166"/>
      <c r="J46" s="166"/>
      <c r="K46" s="166"/>
      <c r="L46" s="142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88</v>
      </c>
      <c r="D47" s="42"/>
      <c r="E47" s="42"/>
      <c r="F47" s="42"/>
      <c r="G47" s="42"/>
      <c r="H47" s="42"/>
      <c r="I47" s="42"/>
      <c r="J47" s="42"/>
      <c r="K47" s="42"/>
      <c r="L47" s="142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2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2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67" t="str">
        <f>E7</f>
        <v>Břeclav - Smetanovo nábřeží, ul. Břetislavova</v>
      </c>
      <c r="F50" s="34"/>
      <c r="G50" s="34"/>
      <c r="H50" s="34"/>
      <c r="I50" s="42"/>
      <c r="J50" s="42"/>
      <c r="K50" s="42"/>
      <c r="L50" s="142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85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67" t="s">
        <v>86</v>
      </c>
      <c r="F52" s="42"/>
      <c r="G52" s="42"/>
      <c r="H52" s="42"/>
      <c r="I52" s="42"/>
      <c r="J52" s="42"/>
      <c r="K52" s="42"/>
      <c r="L52" s="142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87</v>
      </c>
      <c r="D53" s="42"/>
      <c r="E53" s="42"/>
      <c r="F53" s="42"/>
      <c r="G53" s="42"/>
      <c r="H53" s="42"/>
      <c r="I53" s="42"/>
      <c r="J53" s="42"/>
      <c r="K53" s="42"/>
      <c r="L53" s="142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101 - Dopravní značení</v>
      </c>
      <c r="F54" s="42"/>
      <c r="G54" s="42"/>
      <c r="H54" s="42"/>
      <c r="I54" s="42"/>
      <c r="J54" s="42"/>
      <c r="K54" s="42"/>
      <c r="L54" s="142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2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 xml:space="preserve"> </v>
      </c>
      <c r="G56" s="42"/>
      <c r="H56" s="42"/>
      <c r="I56" s="34" t="s">
        <v>23</v>
      </c>
      <c r="J56" s="74" t="str">
        <f>IF(J14="","",J14)</f>
        <v>19. 9. 2025</v>
      </c>
      <c r="K56" s="42"/>
      <c r="L56" s="142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2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město Břeclav</v>
      </c>
      <c r="G58" s="42"/>
      <c r="H58" s="42"/>
      <c r="I58" s="34" t="s">
        <v>31</v>
      </c>
      <c r="J58" s="38" t="str">
        <f>E23</f>
        <v>ViaDesigne s.r.o.</v>
      </c>
      <c r="K58" s="42"/>
      <c r="L58" s="142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 xml:space="preserve"> </v>
      </c>
      <c r="K59" s="42"/>
      <c r="L59" s="142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2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68" t="s">
        <v>89</v>
      </c>
      <c r="D61" s="169"/>
      <c r="E61" s="169"/>
      <c r="F61" s="169"/>
      <c r="G61" s="169"/>
      <c r="H61" s="169"/>
      <c r="I61" s="169"/>
      <c r="J61" s="170" t="s">
        <v>90</v>
      </c>
      <c r="K61" s="169"/>
      <c r="L61" s="142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2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1" t="s">
        <v>69</v>
      </c>
      <c r="D63" s="42"/>
      <c r="E63" s="42"/>
      <c r="F63" s="42"/>
      <c r="G63" s="42"/>
      <c r="H63" s="42"/>
      <c r="I63" s="42"/>
      <c r="J63" s="104">
        <f>J91</f>
        <v>0</v>
      </c>
      <c r="K63" s="42"/>
      <c r="L63" s="142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91</v>
      </c>
    </row>
    <row r="64" s="9" customFormat="1" ht="24.96" customHeight="1">
      <c r="A64" s="9"/>
      <c r="B64" s="172"/>
      <c r="C64" s="173"/>
      <c r="D64" s="174" t="s">
        <v>92</v>
      </c>
      <c r="E64" s="175"/>
      <c r="F64" s="175"/>
      <c r="G64" s="175"/>
      <c r="H64" s="175"/>
      <c r="I64" s="175"/>
      <c r="J64" s="176">
        <f>J92</f>
        <v>0</v>
      </c>
      <c r="K64" s="173"/>
      <c r="L64" s="177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8"/>
      <c r="C65" s="127"/>
      <c r="D65" s="179" t="s">
        <v>93</v>
      </c>
      <c r="E65" s="180"/>
      <c r="F65" s="180"/>
      <c r="G65" s="180"/>
      <c r="H65" s="180"/>
      <c r="I65" s="180"/>
      <c r="J65" s="181">
        <f>J93</f>
        <v>0</v>
      </c>
      <c r="K65" s="127"/>
      <c r="L65" s="182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8"/>
      <c r="C66" s="127"/>
      <c r="D66" s="179" t="s">
        <v>94</v>
      </c>
      <c r="E66" s="180"/>
      <c r="F66" s="180"/>
      <c r="G66" s="180"/>
      <c r="H66" s="180"/>
      <c r="I66" s="180"/>
      <c r="J66" s="181">
        <f>J217</f>
        <v>0</v>
      </c>
      <c r="K66" s="127"/>
      <c r="L66" s="182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8"/>
      <c r="C67" s="127"/>
      <c r="D67" s="179" t="s">
        <v>95</v>
      </c>
      <c r="E67" s="180"/>
      <c r="F67" s="180"/>
      <c r="G67" s="180"/>
      <c r="H67" s="180"/>
      <c r="I67" s="180"/>
      <c r="J67" s="181">
        <f>J236</f>
        <v>0</v>
      </c>
      <c r="K67" s="127"/>
      <c r="L67" s="182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72"/>
      <c r="C68" s="173"/>
      <c r="D68" s="174" t="s">
        <v>96</v>
      </c>
      <c r="E68" s="175"/>
      <c r="F68" s="175"/>
      <c r="G68" s="175"/>
      <c r="H68" s="175"/>
      <c r="I68" s="175"/>
      <c r="J68" s="176">
        <f>J240</f>
        <v>0</v>
      </c>
      <c r="K68" s="173"/>
      <c r="L68" s="177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78"/>
      <c r="C69" s="127"/>
      <c r="D69" s="179" t="s">
        <v>97</v>
      </c>
      <c r="E69" s="180"/>
      <c r="F69" s="180"/>
      <c r="G69" s="180"/>
      <c r="H69" s="180"/>
      <c r="I69" s="180"/>
      <c r="J69" s="181">
        <f>J241</f>
        <v>0</v>
      </c>
      <c r="K69" s="127"/>
      <c r="L69" s="182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42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42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42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5" t="s">
        <v>98</v>
      </c>
      <c r="D76" s="42"/>
      <c r="E76" s="42"/>
      <c r="F76" s="42"/>
      <c r="G76" s="42"/>
      <c r="H76" s="42"/>
      <c r="I76" s="42"/>
      <c r="J76" s="42"/>
      <c r="K76" s="42"/>
      <c r="L76" s="142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42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16</v>
      </c>
      <c r="D78" s="42"/>
      <c r="E78" s="42"/>
      <c r="F78" s="42"/>
      <c r="G78" s="42"/>
      <c r="H78" s="42"/>
      <c r="I78" s="42"/>
      <c r="J78" s="42"/>
      <c r="K78" s="42"/>
      <c r="L78" s="142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167" t="str">
        <f>E7</f>
        <v>Břeclav - Smetanovo nábřeží, ul. Břetislavova</v>
      </c>
      <c r="F79" s="34"/>
      <c r="G79" s="34"/>
      <c r="H79" s="34"/>
      <c r="I79" s="42"/>
      <c r="J79" s="42"/>
      <c r="K79" s="42"/>
      <c r="L79" s="142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" customFormat="1" ht="12" customHeight="1">
      <c r="B80" s="23"/>
      <c r="C80" s="34" t="s">
        <v>85</v>
      </c>
      <c r="D80" s="24"/>
      <c r="E80" s="24"/>
      <c r="F80" s="24"/>
      <c r="G80" s="24"/>
      <c r="H80" s="24"/>
      <c r="I80" s="24"/>
      <c r="J80" s="24"/>
      <c r="K80" s="24"/>
      <c r="L80" s="22"/>
    </row>
    <row r="81" s="2" customFormat="1" ht="16.5" customHeight="1">
      <c r="A81" s="40"/>
      <c r="B81" s="41"/>
      <c r="C81" s="42"/>
      <c r="D81" s="42"/>
      <c r="E81" s="167" t="s">
        <v>86</v>
      </c>
      <c r="F81" s="42"/>
      <c r="G81" s="42"/>
      <c r="H81" s="42"/>
      <c r="I81" s="42"/>
      <c r="J81" s="42"/>
      <c r="K81" s="42"/>
      <c r="L81" s="142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87</v>
      </c>
      <c r="D82" s="42"/>
      <c r="E82" s="42"/>
      <c r="F82" s="42"/>
      <c r="G82" s="42"/>
      <c r="H82" s="42"/>
      <c r="I82" s="42"/>
      <c r="J82" s="42"/>
      <c r="K82" s="42"/>
      <c r="L82" s="142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71" t="str">
        <f>E11</f>
        <v>SO 101 - Dopravní značení</v>
      </c>
      <c r="F83" s="42"/>
      <c r="G83" s="42"/>
      <c r="H83" s="42"/>
      <c r="I83" s="42"/>
      <c r="J83" s="42"/>
      <c r="K83" s="42"/>
      <c r="L83" s="142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2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21</v>
      </c>
      <c r="D85" s="42"/>
      <c r="E85" s="42"/>
      <c r="F85" s="29" t="str">
        <f>F14</f>
        <v xml:space="preserve"> </v>
      </c>
      <c r="G85" s="42"/>
      <c r="H85" s="42"/>
      <c r="I85" s="34" t="s">
        <v>23</v>
      </c>
      <c r="J85" s="74" t="str">
        <f>IF(J14="","",J14)</f>
        <v>19. 9. 2025</v>
      </c>
      <c r="K85" s="42"/>
      <c r="L85" s="142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2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15" customHeight="1">
      <c r="A87" s="40"/>
      <c r="B87" s="41"/>
      <c r="C87" s="34" t="s">
        <v>25</v>
      </c>
      <c r="D87" s="42"/>
      <c r="E87" s="42"/>
      <c r="F87" s="29" t="str">
        <f>E17</f>
        <v>město Břeclav</v>
      </c>
      <c r="G87" s="42"/>
      <c r="H87" s="42"/>
      <c r="I87" s="34" t="s">
        <v>31</v>
      </c>
      <c r="J87" s="38" t="str">
        <f>E23</f>
        <v>ViaDesigne s.r.o.</v>
      </c>
      <c r="K87" s="42"/>
      <c r="L87" s="142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5.15" customHeight="1">
      <c r="A88" s="40"/>
      <c r="B88" s="41"/>
      <c r="C88" s="34" t="s">
        <v>29</v>
      </c>
      <c r="D88" s="42"/>
      <c r="E88" s="42"/>
      <c r="F88" s="29" t="str">
        <f>IF(E20="","",E20)</f>
        <v>Vyplň údaj</v>
      </c>
      <c r="G88" s="42"/>
      <c r="H88" s="42"/>
      <c r="I88" s="34" t="s">
        <v>34</v>
      </c>
      <c r="J88" s="38" t="str">
        <f>E26</f>
        <v xml:space="preserve"> </v>
      </c>
      <c r="K88" s="42"/>
      <c r="L88" s="142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0.32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42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11" customFormat="1" ht="29.28" customHeight="1">
      <c r="A90" s="183"/>
      <c r="B90" s="184"/>
      <c r="C90" s="185" t="s">
        <v>99</v>
      </c>
      <c r="D90" s="186" t="s">
        <v>56</v>
      </c>
      <c r="E90" s="186" t="s">
        <v>52</v>
      </c>
      <c r="F90" s="186" t="s">
        <v>53</v>
      </c>
      <c r="G90" s="186" t="s">
        <v>100</v>
      </c>
      <c r="H90" s="186" t="s">
        <v>101</v>
      </c>
      <c r="I90" s="186" t="s">
        <v>102</v>
      </c>
      <c r="J90" s="186" t="s">
        <v>90</v>
      </c>
      <c r="K90" s="187" t="s">
        <v>103</v>
      </c>
      <c r="L90" s="188"/>
      <c r="M90" s="94" t="s">
        <v>19</v>
      </c>
      <c r="N90" s="95" t="s">
        <v>41</v>
      </c>
      <c r="O90" s="95" t="s">
        <v>104</v>
      </c>
      <c r="P90" s="95" t="s">
        <v>105</v>
      </c>
      <c r="Q90" s="95" t="s">
        <v>106</v>
      </c>
      <c r="R90" s="95" t="s">
        <v>107</v>
      </c>
      <c r="S90" s="95" t="s">
        <v>108</v>
      </c>
      <c r="T90" s="96" t="s">
        <v>109</v>
      </c>
      <c r="U90" s="183"/>
      <c r="V90" s="183"/>
      <c r="W90" s="183"/>
      <c r="X90" s="183"/>
      <c r="Y90" s="183"/>
      <c r="Z90" s="183"/>
      <c r="AA90" s="183"/>
      <c r="AB90" s="183"/>
      <c r="AC90" s="183"/>
      <c r="AD90" s="183"/>
      <c r="AE90" s="183"/>
    </row>
    <row r="91" s="2" customFormat="1" ht="22.8" customHeight="1">
      <c r="A91" s="40"/>
      <c r="B91" s="41"/>
      <c r="C91" s="101" t="s">
        <v>110</v>
      </c>
      <c r="D91" s="42"/>
      <c r="E91" s="42"/>
      <c r="F91" s="42"/>
      <c r="G91" s="42"/>
      <c r="H91" s="42"/>
      <c r="I91" s="42"/>
      <c r="J91" s="189">
        <f>BK91</f>
        <v>0</v>
      </c>
      <c r="K91" s="42"/>
      <c r="L91" s="46"/>
      <c r="M91" s="97"/>
      <c r="N91" s="190"/>
      <c r="O91" s="98"/>
      <c r="P91" s="191">
        <f>P92+P240</f>
        <v>0</v>
      </c>
      <c r="Q91" s="98"/>
      <c r="R91" s="191">
        <f>R92+R240</f>
        <v>10.64503</v>
      </c>
      <c r="S91" s="98"/>
      <c r="T91" s="192">
        <f>T92+T240</f>
        <v>5.8280000000000003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70</v>
      </c>
      <c r="AU91" s="19" t="s">
        <v>91</v>
      </c>
      <c r="BK91" s="193">
        <f>BK92+BK240</f>
        <v>0</v>
      </c>
    </row>
    <row r="92" s="12" customFormat="1" ht="25.92" customHeight="1">
      <c r="A92" s="12"/>
      <c r="B92" s="194"/>
      <c r="C92" s="195"/>
      <c r="D92" s="196" t="s">
        <v>70</v>
      </c>
      <c r="E92" s="197" t="s">
        <v>111</v>
      </c>
      <c r="F92" s="197" t="s">
        <v>112</v>
      </c>
      <c r="G92" s="195"/>
      <c r="H92" s="195"/>
      <c r="I92" s="198"/>
      <c r="J92" s="199">
        <f>BK92</f>
        <v>0</v>
      </c>
      <c r="K92" s="195"/>
      <c r="L92" s="200"/>
      <c r="M92" s="201"/>
      <c r="N92" s="202"/>
      <c r="O92" s="202"/>
      <c r="P92" s="203">
        <f>P93+P217+P236</f>
        <v>0</v>
      </c>
      <c r="Q92" s="202"/>
      <c r="R92" s="203">
        <f>R93+R217+R236</f>
        <v>10.64503</v>
      </c>
      <c r="S92" s="202"/>
      <c r="T92" s="204">
        <f>T93+T217+T236</f>
        <v>5.8280000000000003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5" t="s">
        <v>78</v>
      </c>
      <c r="AT92" s="206" t="s">
        <v>70</v>
      </c>
      <c r="AU92" s="206" t="s">
        <v>71</v>
      </c>
      <c r="AY92" s="205" t="s">
        <v>113</v>
      </c>
      <c r="BK92" s="207">
        <f>BK93+BK217+BK236</f>
        <v>0</v>
      </c>
    </row>
    <row r="93" s="12" customFormat="1" ht="22.8" customHeight="1">
      <c r="A93" s="12"/>
      <c r="B93" s="194"/>
      <c r="C93" s="195"/>
      <c r="D93" s="196" t="s">
        <v>70</v>
      </c>
      <c r="E93" s="208" t="s">
        <v>114</v>
      </c>
      <c r="F93" s="208" t="s">
        <v>115</v>
      </c>
      <c r="G93" s="195"/>
      <c r="H93" s="195"/>
      <c r="I93" s="198"/>
      <c r="J93" s="209">
        <f>BK93</f>
        <v>0</v>
      </c>
      <c r="K93" s="195"/>
      <c r="L93" s="200"/>
      <c r="M93" s="201"/>
      <c r="N93" s="202"/>
      <c r="O93" s="202"/>
      <c r="P93" s="203">
        <f>SUM(P94:P216)</f>
        <v>0</v>
      </c>
      <c r="Q93" s="202"/>
      <c r="R93" s="203">
        <f>SUM(R94:R216)</f>
        <v>10.64503</v>
      </c>
      <c r="S93" s="202"/>
      <c r="T93" s="204">
        <f>SUM(T94:T216)</f>
        <v>5.8280000000000003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5" t="s">
        <v>78</v>
      </c>
      <c r="AT93" s="206" t="s">
        <v>70</v>
      </c>
      <c r="AU93" s="206" t="s">
        <v>78</v>
      </c>
      <c r="AY93" s="205" t="s">
        <v>113</v>
      </c>
      <c r="BK93" s="207">
        <f>SUM(BK94:BK216)</f>
        <v>0</v>
      </c>
    </row>
    <row r="94" s="2" customFormat="1" ht="16.5" customHeight="1">
      <c r="A94" s="40"/>
      <c r="B94" s="41"/>
      <c r="C94" s="210" t="s">
        <v>78</v>
      </c>
      <c r="D94" s="210" t="s">
        <v>116</v>
      </c>
      <c r="E94" s="211" t="s">
        <v>117</v>
      </c>
      <c r="F94" s="212" t="s">
        <v>118</v>
      </c>
      <c r="G94" s="213" t="s">
        <v>119</v>
      </c>
      <c r="H94" s="214">
        <v>15</v>
      </c>
      <c r="I94" s="215"/>
      <c r="J94" s="216">
        <f>ROUND(I94*H94,2)</f>
        <v>0</v>
      </c>
      <c r="K94" s="212" t="s">
        <v>120</v>
      </c>
      <c r="L94" s="46"/>
      <c r="M94" s="217" t="s">
        <v>19</v>
      </c>
      <c r="N94" s="218" t="s">
        <v>42</v>
      </c>
      <c r="O94" s="86"/>
      <c r="P94" s="219">
        <f>O94*H94</f>
        <v>0</v>
      </c>
      <c r="Q94" s="219">
        <v>0</v>
      </c>
      <c r="R94" s="219">
        <f>Q94*H94</f>
        <v>0</v>
      </c>
      <c r="S94" s="219">
        <v>0</v>
      </c>
      <c r="T94" s="220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1" t="s">
        <v>121</v>
      </c>
      <c r="AT94" s="221" t="s">
        <v>116</v>
      </c>
      <c r="AU94" s="221" t="s">
        <v>80</v>
      </c>
      <c r="AY94" s="19" t="s">
        <v>113</v>
      </c>
      <c r="BE94" s="222">
        <f>IF(N94="základní",J94,0)</f>
        <v>0</v>
      </c>
      <c r="BF94" s="222">
        <f>IF(N94="snížená",J94,0)</f>
        <v>0</v>
      </c>
      <c r="BG94" s="222">
        <f>IF(N94="zákl. přenesená",J94,0)</f>
        <v>0</v>
      </c>
      <c r="BH94" s="222">
        <f>IF(N94="sníž. přenesená",J94,0)</f>
        <v>0</v>
      </c>
      <c r="BI94" s="222">
        <f>IF(N94="nulová",J94,0)</f>
        <v>0</v>
      </c>
      <c r="BJ94" s="19" t="s">
        <v>78</v>
      </c>
      <c r="BK94" s="222">
        <f>ROUND(I94*H94,2)</f>
        <v>0</v>
      </c>
      <c r="BL94" s="19" t="s">
        <v>121</v>
      </c>
      <c r="BM94" s="221" t="s">
        <v>122</v>
      </c>
    </row>
    <row r="95" s="2" customFormat="1">
      <c r="A95" s="40"/>
      <c r="B95" s="41"/>
      <c r="C95" s="42"/>
      <c r="D95" s="223" t="s">
        <v>123</v>
      </c>
      <c r="E95" s="42"/>
      <c r="F95" s="224" t="s">
        <v>124</v>
      </c>
      <c r="G95" s="42"/>
      <c r="H95" s="42"/>
      <c r="I95" s="225"/>
      <c r="J95" s="42"/>
      <c r="K95" s="42"/>
      <c r="L95" s="46"/>
      <c r="M95" s="226"/>
      <c r="N95" s="227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123</v>
      </c>
      <c r="AU95" s="19" t="s">
        <v>80</v>
      </c>
    </row>
    <row r="96" s="2" customFormat="1">
      <c r="A96" s="40"/>
      <c r="B96" s="41"/>
      <c r="C96" s="42"/>
      <c r="D96" s="228" t="s">
        <v>125</v>
      </c>
      <c r="E96" s="42"/>
      <c r="F96" s="229" t="s">
        <v>126</v>
      </c>
      <c r="G96" s="42"/>
      <c r="H96" s="42"/>
      <c r="I96" s="225"/>
      <c r="J96" s="42"/>
      <c r="K96" s="42"/>
      <c r="L96" s="46"/>
      <c r="M96" s="226"/>
      <c r="N96" s="227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125</v>
      </c>
      <c r="AU96" s="19" t="s">
        <v>80</v>
      </c>
    </row>
    <row r="97" s="13" customFormat="1">
      <c r="A97" s="13"/>
      <c r="B97" s="230"/>
      <c r="C97" s="231"/>
      <c r="D97" s="223" t="s">
        <v>127</v>
      </c>
      <c r="E97" s="232" t="s">
        <v>19</v>
      </c>
      <c r="F97" s="233" t="s">
        <v>128</v>
      </c>
      <c r="G97" s="231"/>
      <c r="H97" s="234">
        <v>15</v>
      </c>
      <c r="I97" s="235"/>
      <c r="J97" s="231"/>
      <c r="K97" s="231"/>
      <c r="L97" s="236"/>
      <c r="M97" s="237"/>
      <c r="N97" s="238"/>
      <c r="O97" s="238"/>
      <c r="P97" s="238"/>
      <c r="Q97" s="238"/>
      <c r="R97" s="238"/>
      <c r="S97" s="238"/>
      <c r="T97" s="239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0" t="s">
        <v>127</v>
      </c>
      <c r="AU97" s="240" t="s">
        <v>80</v>
      </c>
      <c r="AV97" s="13" t="s">
        <v>80</v>
      </c>
      <c r="AW97" s="13" t="s">
        <v>33</v>
      </c>
      <c r="AX97" s="13" t="s">
        <v>78</v>
      </c>
      <c r="AY97" s="240" t="s">
        <v>113</v>
      </c>
    </row>
    <row r="98" s="2" customFormat="1" ht="16.5" customHeight="1">
      <c r="A98" s="40"/>
      <c r="B98" s="41"/>
      <c r="C98" s="210" t="s">
        <v>80</v>
      </c>
      <c r="D98" s="210" t="s">
        <v>116</v>
      </c>
      <c r="E98" s="211" t="s">
        <v>129</v>
      </c>
      <c r="F98" s="212" t="s">
        <v>130</v>
      </c>
      <c r="G98" s="213" t="s">
        <v>119</v>
      </c>
      <c r="H98" s="214">
        <v>450</v>
      </c>
      <c r="I98" s="215"/>
      <c r="J98" s="216">
        <f>ROUND(I98*H98,2)</f>
        <v>0</v>
      </c>
      <c r="K98" s="212" t="s">
        <v>120</v>
      </c>
      <c r="L98" s="46"/>
      <c r="M98" s="217" t="s">
        <v>19</v>
      </c>
      <c r="N98" s="218" t="s">
        <v>42</v>
      </c>
      <c r="O98" s="86"/>
      <c r="P98" s="219">
        <f>O98*H98</f>
        <v>0</v>
      </c>
      <c r="Q98" s="219">
        <v>0</v>
      </c>
      <c r="R98" s="219">
        <f>Q98*H98</f>
        <v>0</v>
      </c>
      <c r="S98" s="219">
        <v>0</v>
      </c>
      <c r="T98" s="220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1" t="s">
        <v>121</v>
      </c>
      <c r="AT98" s="221" t="s">
        <v>116</v>
      </c>
      <c r="AU98" s="221" t="s">
        <v>80</v>
      </c>
      <c r="AY98" s="19" t="s">
        <v>113</v>
      </c>
      <c r="BE98" s="222">
        <f>IF(N98="základní",J98,0)</f>
        <v>0</v>
      </c>
      <c r="BF98" s="222">
        <f>IF(N98="snížená",J98,0)</f>
        <v>0</v>
      </c>
      <c r="BG98" s="222">
        <f>IF(N98="zákl. přenesená",J98,0)</f>
        <v>0</v>
      </c>
      <c r="BH98" s="222">
        <f>IF(N98="sníž. přenesená",J98,0)</f>
        <v>0</v>
      </c>
      <c r="BI98" s="222">
        <f>IF(N98="nulová",J98,0)</f>
        <v>0</v>
      </c>
      <c r="BJ98" s="19" t="s">
        <v>78</v>
      </c>
      <c r="BK98" s="222">
        <f>ROUND(I98*H98,2)</f>
        <v>0</v>
      </c>
      <c r="BL98" s="19" t="s">
        <v>121</v>
      </c>
      <c r="BM98" s="221" t="s">
        <v>131</v>
      </c>
    </row>
    <row r="99" s="2" customFormat="1">
      <c r="A99" s="40"/>
      <c r="B99" s="41"/>
      <c r="C99" s="42"/>
      <c r="D99" s="223" t="s">
        <v>123</v>
      </c>
      <c r="E99" s="42"/>
      <c r="F99" s="224" t="s">
        <v>132</v>
      </c>
      <c r="G99" s="42"/>
      <c r="H99" s="42"/>
      <c r="I99" s="225"/>
      <c r="J99" s="42"/>
      <c r="K99" s="42"/>
      <c r="L99" s="46"/>
      <c r="M99" s="226"/>
      <c r="N99" s="227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123</v>
      </c>
      <c r="AU99" s="19" t="s">
        <v>80</v>
      </c>
    </row>
    <row r="100" s="2" customFormat="1">
      <c r="A100" s="40"/>
      <c r="B100" s="41"/>
      <c r="C100" s="42"/>
      <c r="D100" s="228" t="s">
        <v>125</v>
      </c>
      <c r="E100" s="42"/>
      <c r="F100" s="229" t="s">
        <v>133</v>
      </c>
      <c r="G100" s="42"/>
      <c r="H100" s="42"/>
      <c r="I100" s="225"/>
      <c r="J100" s="42"/>
      <c r="K100" s="42"/>
      <c r="L100" s="46"/>
      <c r="M100" s="226"/>
      <c r="N100" s="227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125</v>
      </c>
      <c r="AU100" s="19" t="s">
        <v>80</v>
      </c>
    </row>
    <row r="101" s="13" customFormat="1">
      <c r="A101" s="13"/>
      <c r="B101" s="230"/>
      <c r="C101" s="231"/>
      <c r="D101" s="223" t="s">
        <v>127</v>
      </c>
      <c r="E101" s="232" t="s">
        <v>19</v>
      </c>
      <c r="F101" s="233" t="s">
        <v>134</v>
      </c>
      <c r="G101" s="231"/>
      <c r="H101" s="234">
        <v>450</v>
      </c>
      <c r="I101" s="235"/>
      <c r="J101" s="231"/>
      <c r="K101" s="231"/>
      <c r="L101" s="236"/>
      <c r="M101" s="237"/>
      <c r="N101" s="238"/>
      <c r="O101" s="238"/>
      <c r="P101" s="238"/>
      <c r="Q101" s="238"/>
      <c r="R101" s="238"/>
      <c r="S101" s="238"/>
      <c r="T101" s="239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0" t="s">
        <v>127</v>
      </c>
      <c r="AU101" s="240" t="s">
        <v>80</v>
      </c>
      <c r="AV101" s="13" t="s">
        <v>80</v>
      </c>
      <c r="AW101" s="13" t="s">
        <v>33</v>
      </c>
      <c r="AX101" s="13" t="s">
        <v>78</v>
      </c>
      <c r="AY101" s="240" t="s">
        <v>113</v>
      </c>
    </row>
    <row r="102" s="2" customFormat="1" ht="16.5" customHeight="1">
      <c r="A102" s="40"/>
      <c r="B102" s="41"/>
      <c r="C102" s="210" t="s">
        <v>135</v>
      </c>
      <c r="D102" s="210" t="s">
        <v>116</v>
      </c>
      <c r="E102" s="211" t="s">
        <v>136</v>
      </c>
      <c r="F102" s="212" t="s">
        <v>137</v>
      </c>
      <c r="G102" s="213" t="s">
        <v>119</v>
      </c>
      <c r="H102" s="214">
        <v>109</v>
      </c>
      <c r="I102" s="215"/>
      <c r="J102" s="216">
        <f>ROUND(I102*H102,2)</f>
        <v>0</v>
      </c>
      <c r="K102" s="212" t="s">
        <v>120</v>
      </c>
      <c r="L102" s="46"/>
      <c r="M102" s="217" t="s">
        <v>19</v>
      </c>
      <c r="N102" s="218" t="s">
        <v>42</v>
      </c>
      <c r="O102" s="86"/>
      <c r="P102" s="219">
        <f>O102*H102</f>
        <v>0</v>
      </c>
      <c r="Q102" s="219">
        <v>0.00069999999999999999</v>
      </c>
      <c r="R102" s="219">
        <f>Q102*H102</f>
        <v>0.076299999999999993</v>
      </c>
      <c r="S102" s="219">
        <v>0</v>
      </c>
      <c r="T102" s="220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1" t="s">
        <v>121</v>
      </c>
      <c r="AT102" s="221" t="s">
        <v>116</v>
      </c>
      <c r="AU102" s="221" t="s">
        <v>80</v>
      </c>
      <c r="AY102" s="19" t="s">
        <v>113</v>
      </c>
      <c r="BE102" s="222">
        <f>IF(N102="základní",J102,0)</f>
        <v>0</v>
      </c>
      <c r="BF102" s="222">
        <f>IF(N102="snížená",J102,0)</f>
        <v>0</v>
      </c>
      <c r="BG102" s="222">
        <f>IF(N102="zákl. přenesená",J102,0)</f>
        <v>0</v>
      </c>
      <c r="BH102" s="222">
        <f>IF(N102="sníž. přenesená",J102,0)</f>
        <v>0</v>
      </c>
      <c r="BI102" s="222">
        <f>IF(N102="nulová",J102,0)</f>
        <v>0</v>
      </c>
      <c r="BJ102" s="19" t="s">
        <v>78</v>
      </c>
      <c r="BK102" s="222">
        <f>ROUND(I102*H102,2)</f>
        <v>0</v>
      </c>
      <c r="BL102" s="19" t="s">
        <v>121</v>
      </c>
      <c r="BM102" s="221" t="s">
        <v>138</v>
      </c>
    </row>
    <row r="103" s="2" customFormat="1">
      <c r="A103" s="40"/>
      <c r="B103" s="41"/>
      <c r="C103" s="42"/>
      <c r="D103" s="223" t="s">
        <v>123</v>
      </c>
      <c r="E103" s="42"/>
      <c r="F103" s="224" t="s">
        <v>139</v>
      </c>
      <c r="G103" s="42"/>
      <c r="H103" s="42"/>
      <c r="I103" s="225"/>
      <c r="J103" s="42"/>
      <c r="K103" s="42"/>
      <c r="L103" s="46"/>
      <c r="M103" s="226"/>
      <c r="N103" s="227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123</v>
      </c>
      <c r="AU103" s="19" t="s">
        <v>80</v>
      </c>
    </row>
    <row r="104" s="2" customFormat="1">
      <c r="A104" s="40"/>
      <c r="B104" s="41"/>
      <c r="C104" s="42"/>
      <c r="D104" s="228" t="s">
        <v>125</v>
      </c>
      <c r="E104" s="42"/>
      <c r="F104" s="229" t="s">
        <v>140</v>
      </c>
      <c r="G104" s="42"/>
      <c r="H104" s="42"/>
      <c r="I104" s="225"/>
      <c r="J104" s="42"/>
      <c r="K104" s="42"/>
      <c r="L104" s="46"/>
      <c r="M104" s="226"/>
      <c r="N104" s="227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125</v>
      </c>
      <c r="AU104" s="19" t="s">
        <v>80</v>
      </c>
    </row>
    <row r="105" s="13" customFormat="1">
      <c r="A105" s="13"/>
      <c r="B105" s="230"/>
      <c r="C105" s="231"/>
      <c r="D105" s="223" t="s">
        <v>127</v>
      </c>
      <c r="E105" s="232" t="s">
        <v>19</v>
      </c>
      <c r="F105" s="233" t="s">
        <v>141</v>
      </c>
      <c r="G105" s="231"/>
      <c r="H105" s="234">
        <v>109</v>
      </c>
      <c r="I105" s="235"/>
      <c r="J105" s="231"/>
      <c r="K105" s="231"/>
      <c r="L105" s="236"/>
      <c r="M105" s="237"/>
      <c r="N105" s="238"/>
      <c r="O105" s="238"/>
      <c r="P105" s="238"/>
      <c r="Q105" s="238"/>
      <c r="R105" s="238"/>
      <c r="S105" s="238"/>
      <c r="T105" s="239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0" t="s">
        <v>127</v>
      </c>
      <c r="AU105" s="240" t="s">
        <v>80</v>
      </c>
      <c r="AV105" s="13" t="s">
        <v>80</v>
      </c>
      <c r="AW105" s="13" t="s">
        <v>33</v>
      </c>
      <c r="AX105" s="13" t="s">
        <v>78</v>
      </c>
      <c r="AY105" s="240" t="s">
        <v>113</v>
      </c>
    </row>
    <row r="106" s="2" customFormat="1" ht="16.5" customHeight="1">
      <c r="A106" s="40"/>
      <c r="B106" s="41"/>
      <c r="C106" s="241" t="s">
        <v>121</v>
      </c>
      <c r="D106" s="241" t="s">
        <v>142</v>
      </c>
      <c r="E106" s="242" t="s">
        <v>143</v>
      </c>
      <c r="F106" s="243" t="s">
        <v>144</v>
      </c>
      <c r="G106" s="244" t="s">
        <v>119</v>
      </c>
      <c r="H106" s="245">
        <v>47</v>
      </c>
      <c r="I106" s="246"/>
      <c r="J106" s="247">
        <f>ROUND(I106*H106,2)</f>
        <v>0</v>
      </c>
      <c r="K106" s="243" t="s">
        <v>120</v>
      </c>
      <c r="L106" s="248"/>
      <c r="M106" s="249" t="s">
        <v>19</v>
      </c>
      <c r="N106" s="250" t="s">
        <v>42</v>
      </c>
      <c r="O106" s="86"/>
      <c r="P106" s="219">
        <f>O106*H106</f>
        <v>0</v>
      </c>
      <c r="Q106" s="219">
        <v>0.0025000000000000001</v>
      </c>
      <c r="R106" s="219">
        <f>Q106*H106</f>
        <v>0.11750000000000001</v>
      </c>
      <c r="S106" s="219">
        <v>0</v>
      </c>
      <c r="T106" s="220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1" t="s">
        <v>145</v>
      </c>
      <c r="AT106" s="221" t="s">
        <v>142</v>
      </c>
      <c r="AU106" s="221" t="s">
        <v>80</v>
      </c>
      <c r="AY106" s="19" t="s">
        <v>113</v>
      </c>
      <c r="BE106" s="222">
        <f>IF(N106="základní",J106,0)</f>
        <v>0</v>
      </c>
      <c r="BF106" s="222">
        <f>IF(N106="snížená",J106,0)</f>
        <v>0</v>
      </c>
      <c r="BG106" s="222">
        <f>IF(N106="zákl. přenesená",J106,0)</f>
        <v>0</v>
      </c>
      <c r="BH106" s="222">
        <f>IF(N106="sníž. přenesená",J106,0)</f>
        <v>0</v>
      </c>
      <c r="BI106" s="222">
        <f>IF(N106="nulová",J106,0)</f>
        <v>0</v>
      </c>
      <c r="BJ106" s="19" t="s">
        <v>78</v>
      </c>
      <c r="BK106" s="222">
        <f>ROUND(I106*H106,2)</f>
        <v>0</v>
      </c>
      <c r="BL106" s="19" t="s">
        <v>121</v>
      </c>
      <c r="BM106" s="221" t="s">
        <v>146</v>
      </c>
    </row>
    <row r="107" s="2" customFormat="1">
      <c r="A107" s="40"/>
      <c r="B107" s="41"/>
      <c r="C107" s="42"/>
      <c r="D107" s="223" t="s">
        <v>123</v>
      </c>
      <c r="E107" s="42"/>
      <c r="F107" s="224" t="s">
        <v>144</v>
      </c>
      <c r="G107" s="42"/>
      <c r="H107" s="42"/>
      <c r="I107" s="225"/>
      <c r="J107" s="42"/>
      <c r="K107" s="42"/>
      <c r="L107" s="46"/>
      <c r="M107" s="226"/>
      <c r="N107" s="227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123</v>
      </c>
      <c r="AU107" s="19" t="s">
        <v>80</v>
      </c>
    </row>
    <row r="108" s="13" customFormat="1">
      <c r="A108" s="13"/>
      <c r="B108" s="230"/>
      <c r="C108" s="231"/>
      <c r="D108" s="223" t="s">
        <v>127</v>
      </c>
      <c r="E108" s="232" t="s">
        <v>19</v>
      </c>
      <c r="F108" s="233" t="s">
        <v>147</v>
      </c>
      <c r="G108" s="231"/>
      <c r="H108" s="234">
        <v>1</v>
      </c>
      <c r="I108" s="235"/>
      <c r="J108" s="231"/>
      <c r="K108" s="231"/>
      <c r="L108" s="236"/>
      <c r="M108" s="237"/>
      <c r="N108" s="238"/>
      <c r="O108" s="238"/>
      <c r="P108" s="238"/>
      <c r="Q108" s="238"/>
      <c r="R108" s="238"/>
      <c r="S108" s="238"/>
      <c r="T108" s="239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0" t="s">
        <v>127</v>
      </c>
      <c r="AU108" s="240" t="s">
        <v>80</v>
      </c>
      <c r="AV108" s="13" t="s">
        <v>80</v>
      </c>
      <c r="AW108" s="13" t="s">
        <v>33</v>
      </c>
      <c r="AX108" s="13" t="s">
        <v>71</v>
      </c>
      <c r="AY108" s="240" t="s">
        <v>113</v>
      </c>
    </row>
    <row r="109" s="13" customFormat="1">
      <c r="A109" s="13"/>
      <c r="B109" s="230"/>
      <c r="C109" s="231"/>
      <c r="D109" s="223" t="s">
        <v>127</v>
      </c>
      <c r="E109" s="232" t="s">
        <v>19</v>
      </c>
      <c r="F109" s="233" t="s">
        <v>148</v>
      </c>
      <c r="G109" s="231"/>
      <c r="H109" s="234">
        <v>1</v>
      </c>
      <c r="I109" s="235"/>
      <c r="J109" s="231"/>
      <c r="K109" s="231"/>
      <c r="L109" s="236"/>
      <c r="M109" s="237"/>
      <c r="N109" s="238"/>
      <c r="O109" s="238"/>
      <c r="P109" s="238"/>
      <c r="Q109" s="238"/>
      <c r="R109" s="238"/>
      <c r="S109" s="238"/>
      <c r="T109" s="239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0" t="s">
        <v>127</v>
      </c>
      <c r="AU109" s="240" t="s">
        <v>80</v>
      </c>
      <c r="AV109" s="13" t="s">
        <v>80</v>
      </c>
      <c r="AW109" s="13" t="s">
        <v>33</v>
      </c>
      <c r="AX109" s="13" t="s">
        <v>71</v>
      </c>
      <c r="AY109" s="240" t="s">
        <v>113</v>
      </c>
    </row>
    <row r="110" s="13" customFormat="1">
      <c r="A110" s="13"/>
      <c r="B110" s="230"/>
      <c r="C110" s="231"/>
      <c r="D110" s="223" t="s">
        <v>127</v>
      </c>
      <c r="E110" s="232" t="s">
        <v>19</v>
      </c>
      <c r="F110" s="233" t="s">
        <v>149</v>
      </c>
      <c r="G110" s="231"/>
      <c r="H110" s="234">
        <v>24</v>
      </c>
      <c r="I110" s="235"/>
      <c r="J110" s="231"/>
      <c r="K110" s="231"/>
      <c r="L110" s="236"/>
      <c r="M110" s="237"/>
      <c r="N110" s="238"/>
      <c r="O110" s="238"/>
      <c r="P110" s="238"/>
      <c r="Q110" s="238"/>
      <c r="R110" s="238"/>
      <c r="S110" s="238"/>
      <c r="T110" s="239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0" t="s">
        <v>127</v>
      </c>
      <c r="AU110" s="240" t="s">
        <v>80</v>
      </c>
      <c r="AV110" s="13" t="s">
        <v>80</v>
      </c>
      <c r="AW110" s="13" t="s">
        <v>33</v>
      </c>
      <c r="AX110" s="13" t="s">
        <v>71</v>
      </c>
      <c r="AY110" s="240" t="s">
        <v>113</v>
      </c>
    </row>
    <row r="111" s="13" customFormat="1">
      <c r="A111" s="13"/>
      <c r="B111" s="230"/>
      <c r="C111" s="231"/>
      <c r="D111" s="223" t="s">
        <v>127</v>
      </c>
      <c r="E111" s="232" t="s">
        <v>19</v>
      </c>
      <c r="F111" s="233" t="s">
        <v>150</v>
      </c>
      <c r="G111" s="231"/>
      <c r="H111" s="234">
        <v>1</v>
      </c>
      <c r="I111" s="235"/>
      <c r="J111" s="231"/>
      <c r="K111" s="231"/>
      <c r="L111" s="236"/>
      <c r="M111" s="237"/>
      <c r="N111" s="238"/>
      <c r="O111" s="238"/>
      <c r="P111" s="238"/>
      <c r="Q111" s="238"/>
      <c r="R111" s="238"/>
      <c r="S111" s="238"/>
      <c r="T111" s="239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0" t="s">
        <v>127</v>
      </c>
      <c r="AU111" s="240" t="s">
        <v>80</v>
      </c>
      <c r="AV111" s="13" t="s">
        <v>80</v>
      </c>
      <c r="AW111" s="13" t="s">
        <v>33</v>
      </c>
      <c r="AX111" s="13" t="s">
        <v>71</v>
      </c>
      <c r="AY111" s="240" t="s">
        <v>113</v>
      </c>
    </row>
    <row r="112" s="13" customFormat="1">
      <c r="A112" s="13"/>
      <c r="B112" s="230"/>
      <c r="C112" s="231"/>
      <c r="D112" s="223" t="s">
        <v>127</v>
      </c>
      <c r="E112" s="232" t="s">
        <v>19</v>
      </c>
      <c r="F112" s="233" t="s">
        <v>151</v>
      </c>
      <c r="G112" s="231"/>
      <c r="H112" s="234">
        <v>18</v>
      </c>
      <c r="I112" s="235"/>
      <c r="J112" s="231"/>
      <c r="K112" s="231"/>
      <c r="L112" s="236"/>
      <c r="M112" s="237"/>
      <c r="N112" s="238"/>
      <c r="O112" s="238"/>
      <c r="P112" s="238"/>
      <c r="Q112" s="238"/>
      <c r="R112" s="238"/>
      <c r="S112" s="238"/>
      <c r="T112" s="239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0" t="s">
        <v>127</v>
      </c>
      <c r="AU112" s="240" t="s">
        <v>80</v>
      </c>
      <c r="AV112" s="13" t="s">
        <v>80</v>
      </c>
      <c r="AW112" s="13" t="s">
        <v>33</v>
      </c>
      <c r="AX112" s="13" t="s">
        <v>71</v>
      </c>
      <c r="AY112" s="240" t="s">
        <v>113</v>
      </c>
    </row>
    <row r="113" s="13" customFormat="1">
      <c r="A113" s="13"/>
      <c r="B113" s="230"/>
      <c r="C113" s="231"/>
      <c r="D113" s="223" t="s">
        <v>127</v>
      </c>
      <c r="E113" s="232" t="s">
        <v>19</v>
      </c>
      <c r="F113" s="233" t="s">
        <v>152</v>
      </c>
      <c r="G113" s="231"/>
      <c r="H113" s="234">
        <v>2</v>
      </c>
      <c r="I113" s="235"/>
      <c r="J113" s="231"/>
      <c r="K113" s="231"/>
      <c r="L113" s="236"/>
      <c r="M113" s="237"/>
      <c r="N113" s="238"/>
      <c r="O113" s="238"/>
      <c r="P113" s="238"/>
      <c r="Q113" s="238"/>
      <c r="R113" s="238"/>
      <c r="S113" s="238"/>
      <c r="T113" s="239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0" t="s">
        <v>127</v>
      </c>
      <c r="AU113" s="240" t="s">
        <v>80</v>
      </c>
      <c r="AV113" s="13" t="s">
        <v>80</v>
      </c>
      <c r="AW113" s="13" t="s">
        <v>33</v>
      </c>
      <c r="AX113" s="13" t="s">
        <v>71</v>
      </c>
      <c r="AY113" s="240" t="s">
        <v>113</v>
      </c>
    </row>
    <row r="114" s="14" customFormat="1">
      <c r="A114" s="14"/>
      <c r="B114" s="251"/>
      <c r="C114" s="252"/>
      <c r="D114" s="223" t="s">
        <v>127</v>
      </c>
      <c r="E114" s="253" t="s">
        <v>19</v>
      </c>
      <c r="F114" s="254" t="s">
        <v>153</v>
      </c>
      <c r="G114" s="252"/>
      <c r="H114" s="255">
        <v>47</v>
      </c>
      <c r="I114" s="256"/>
      <c r="J114" s="252"/>
      <c r="K114" s="252"/>
      <c r="L114" s="257"/>
      <c r="M114" s="258"/>
      <c r="N114" s="259"/>
      <c r="O114" s="259"/>
      <c r="P114" s="259"/>
      <c r="Q114" s="259"/>
      <c r="R114" s="259"/>
      <c r="S114" s="259"/>
      <c r="T114" s="260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61" t="s">
        <v>127</v>
      </c>
      <c r="AU114" s="261" t="s">
        <v>80</v>
      </c>
      <c r="AV114" s="14" t="s">
        <v>121</v>
      </c>
      <c r="AW114" s="14" t="s">
        <v>33</v>
      </c>
      <c r="AX114" s="14" t="s">
        <v>78</v>
      </c>
      <c r="AY114" s="261" t="s">
        <v>113</v>
      </c>
    </row>
    <row r="115" s="2" customFormat="1" ht="16.5" customHeight="1">
      <c r="A115" s="40"/>
      <c r="B115" s="41"/>
      <c r="C115" s="241" t="s">
        <v>154</v>
      </c>
      <c r="D115" s="241" t="s">
        <v>142</v>
      </c>
      <c r="E115" s="242" t="s">
        <v>155</v>
      </c>
      <c r="F115" s="243" t="s">
        <v>156</v>
      </c>
      <c r="G115" s="244" t="s">
        <v>119</v>
      </c>
      <c r="H115" s="245">
        <v>3</v>
      </c>
      <c r="I115" s="246"/>
      <c r="J115" s="247">
        <f>ROUND(I115*H115,2)</f>
        <v>0</v>
      </c>
      <c r="K115" s="243" t="s">
        <v>120</v>
      </c>
      <c r="L115" s="248"/>
      <c r="M115" s="249" t="s">
        <v>19</v>
      </c>
      <c r="N115" s="250" t="s">
        <v>42</v>
      </c>
      <c r="O115" s="86"/>
      <c r="P115" s="219">
        <f>O115*H115</f>
        <v>0</v>
      </c>
      <c r="Q115" s="219">
        <v>0.0035000000000000001</v>
      </c>
      <c r="R115" s="219">
        <f>Q115*H115</f>
        <v>0.010500000000000001</v>
      </c>
      <c r="S115" s="219">
        <v>0</v>
      </c>
      <c r="T115" s="220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1" t="s">
        <v>145</v>
      </c>
      <c r="AT115" s="221" t="s">
        <v>142</v>
      </c>
      <c r="AU115" s="221" t="s">
        <v>80</v>
      </c>
      <c r="AY115" s="19" t="s">
        <v>113</v>
      </c>
      <c r="BE115" s="222">
        <f>IF(N115="základní",J115,0)</f>
        <v>0</v>
      </c>
      <c r="BF115" s="222">
        <f>IF(N115="snížená",J115,0)</f>
        <v>0</v>
      </c>
      <c r="BG115" s="222">
        <f>IF(N115="zákl. přenesená",J115,0)</f>
        <v>0</v>
      </c>
      <c r="BH115" s="222">
        <f>IF(N115="sníž. přenesená",J115,0)</f>
        <v>0</v>
      </c>
      <c r="BI115" s="222">
        <f>IF(N115="nulová",J115,0)</f>
        <v>0</v>
      </c>
      <c r="BJ115" s="19" t="s">
        <v>78</v>
      </c>
      <c r="BK115" s="222">
        <f>ROUND(I115*H115,2)</f>
        <v>0</v>
      </c>
      <c r="BL115" s="19" t="s">
        <v>121</v>
      </c>
      <c r="BM115" s="221" t="s">
        <v>157</v>
      </c>
    </row>
    <row r="116" s="2" customFormat="1">
      <c r="A116" s="40"/>
      <c r="B116" s="41"/>
      <c r="C116" s="42"/>
      <c r="D116" s="223" t="s">
        <v>123</v>
      </c>
      <c r="E116" s="42"/>
      <c r="F116" s="224" t="s">
        <v>156</v>
      </c>
      <c r="G116" s="42"/>
      <c r="H116" s="42"/>
      <c r="I116" s="225"/>
      <c r="J116" s="42"/>
      <c r="K116" s="42"/>
      <c r="L116" s="46"/>
      <c r="M116" s="226"/>
      <c r="N116" s="227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123</v>
      </c>
      <c r="AU116" s="19" t="s">
        <v>80</v>
      </c>
    </row>
    <row r="117" s="13" customFormat="1">
      <c r="A117" s="13"/>
      <c r="B117" s="230"/>
      <c r="C117" s="231"/>
      <c r="D117" s="223" t="s">
        <v>127</v>
      </c>
      <c r="E117" s="232" t="s">
        <v>19</v>
      </c>
      <c r="F117" s="233" t="s">
        <v>158</v>
      </c>
      <c r="G117" s="231"/>
      <c r="H117" s="234">
        <v>1</v>
      </c>
      <c r="I117" s="235"/>
      <c r="J117" s="231"/>
      <c r="K117" s="231"/>
      <c r="L117" s="236"/>
      <c r="M117" s="237"/>
      <c r="N117" s="238"/>
      <c r="O117" s="238"/>
      <c r="P117" s="238"/>
      <c r="Q117" s="238"/>
      <c r="R117" s="238"/>
      <c r="S117" s="238"/>
      <c r="T117" s="239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0" t="s">
        <v>127</v>
      </c>
      <c r="AU117" s="240" t="s">
        <v>80</v>
      </c>
      <c r="AV117" s="13" t="s">
        <v>80</v>
      </c>
      <c r="AW117" s="13" t="s">
        <v>33</v>
      </c>
      <c r="AX117" s="13" t="s">
        <v>71</v>
      </c>
      <c r="AY117" s="240" t="s">
        <v>113</v>
      </c>
    </row>
    <row r="118" s="13" customFormat="1">
      <c r="A118" s="13"/>
      <c r="B118" s="230"/>
      <c r="C118" s="231"/>
      <c r="D118" s="223" t="s">
        <v>127</v>
      </c>
      <c r="E118" s="232" t="s">
        <v>19</v>
      </c>
      <c r="F118" s="233" t="s">
        <v>159</v>
      </c>
      <c r="G118" s="231"/>
      <c r="H118" s="234">
        <v>2</v>
      </c>
      <c r="I118" s="235"/>
      <c r="J118" s="231"/>
      <c r="K118" s="231"/>
      <c r="L118" s="236"/>
      <c r="M118" s="237"/>
      <c r="N118" s="238"/>
      <c r="O118" s="238"/>
      <c r="P118" s="238"/>
      <c r="Q118" s="238"/>
      <c r="R118" s="238"/>
      <c r="S118" s="238"/>
      <c r="T118" s="239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0" t="s">
        <v>127</v>
      </c>
      <c r="AU118" s="240" t="s">
        <v>80</v>
      </c>
      <c r="AV118" s="13" t="s">
        <v>80</v>
      </c>
      <c r="AW118" s="13" t="s">
        <v>33</v>
      </c>
      <c r="AX118" s="13" t="s">
        <v>71</v>
      </c>
      <c r="AY118" s="240" t="s">
        <v>113</v>
      </c>
    </row>
    <row r="119" s="14" customFormat="1">
      <c r="A119" s="14"/>
      <c r="B119" s="251"/>
      <c r="C119" s="252"/>
      <c r="D119" s="223" t="s">
        <v>127</v>
      </c>
      <c r="E119" s="253" t="s">
        <v>19</v>
      </c>
      <c r="F119" s="254" t="s">
        <v>153</v>
      </c>
      <c r="G119" s="252"/>
      <c r="H119" s="255">
        <v>3</v>
      </c>
      <c r="I119" s="256"/>
      <c r="J119" s="252"/>
      <c r="K119" s="252"/>
      <c r="L119" s="257"/>
      <c r="M119" s="258"/>
      <c r="N119" s="259"/>
      <c r="O119" s="259"/>
      <c r="P119" s="259"/>
      <c r="Q119" s="259"/>
      <c r="R119" s="259"/>
      <c r="S119" s="259"/>
      <c r="T119" s="260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61" t="s">
        <v>127</v>
      </c>
      <c r="AU119" s="261" t="s">
        <v>80</v>
      </c>
      <c r="AV119" s="14" t="s">
        <v>121</v>
      </c>
      <c r="AW119" s="14" t="s">
        <v>33</v>
      </c>
      <c r="AX119" s="14" t="s">
        <v>78</v>
      </c>
      <c r="AY119" s="261" t="s">
        <v>113</v>
      </c>
    </row>
    <row r="120" s="2" customFormat="1" ht="16.5" customHeight="1">
      <c r="A120" s="40"/>
      <c r="B120" s="41"/>
      <c r="C120" s="241" t="s">
        <v>160</v>
      </c>
      <c r="D120" s="241" t="s">
        <v>142</v>
      </c>
      <c r="E120" s="242" t="s">
        <v>161</v>
      </c>
      <c r="F120" s="243" t="s">
        <v>162</v>
      </c>
      <c r="G120" s="244" t="s">
        <v>119</v>
      </c>
      <c r="H120" s="245">
        <v>19</v>
      </c>
      <c r="I120" s="246"/>
      <c r="J120" s="247">
        <f>ROUND(I120*H120,2)</f>
        <v>0</v>
      </c>
      <c r="K120" s="243" t="s">
        <v>120</v>
      </c>
      <c r="L120" s="248"/>
      <c r="M120" s="249" t="s">
        <v>19</v>
      </c>
      <c r="N120" s="250" t="s">
        <v>42</v>
      </c>
      <c r="O120" s="86"/>
      <c r="P120" s="219">
        <f>O120*H120</f>
        <v>0</v>
      </c>
      <c r="Q120" s="219">
        <v>0.0040000000000000001</v>
      </c>
      <c r="R120" s="219">
        <f>Q120*H120</f>
        <v>0.075999999999999998</v>
      </c>
      <c r="S120" s="219">
        <v>0</v>
      </c>
      <c r="T120" s="220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1" t="s">
        <v>145</v>
      </c>
      <c r="AT120" s="221" t="s">
        <v>142</v>
      </c>
      <c r="AU120" s="221" t="s">
        <v>80</v>
      </c>
      <c r="AY120" s="19" t="s">
        <v>113</v>
      </c>
      <c r="BE120" s="222">
        <f>IF(N120="základní",J120,0)</f>
        <v>0</v>
      </c>
      <c r="BF120" s="222">
        <f>IF(N120="snížená",J120,0)</f>
        <v>0</v>
      </c>
      <c r="BG120" s="222">
        <f>IF(N120="zákl. přenesená",J120,0)</f>
        <v>0</v>
      </c>
      <c r="BH120" s="222">
        <f>IF(N120="sníž. přenesená",J120,0)</f>
        <v>0</v>
      </c>
      <c r="BI120" s="222">
        <f>IF(N120="nulová",J120,0)</f>
        <v>0</v>
      </c>
      <c r="BJ120" s="19" t="s">
        <v>78</v>
      </c>
      <c r="BK120" s="222">
        <f>ROUND(I120*H120,2)</f>
        <v>0</v>
      </c>
      <c r="BL120" s="19" t="s">
        <v>121</v>
      </c>
      <c r="BM120" s="221" t="s">
        <v>163</v>
      </c>
    </row>
    <row r="121" s="2" customFormat="1">
      <c r="A121" s="40"/>
      <c r="B121" s="41"/>
      <c r="C121" s="42"/>
      <c r="D121" s="223" t="s">
        <v>123</v>
      </c>
      <c r="E121" s="42"/>
      <c r="F121" s="224" t="s">
        <v>162</v>
      </c>
      <c r="G121" s="42"/>
      <c r="H121" s="42"/>
      <c r="I121" s="225"/>
      <c r="J121" s="42"/>
      <c r="K121" s="42"/>
      <c r="L121" s="46"/>
      <c r="M121" s="226"/>
      <c r="N121" s="227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123</v>
      </c>
      <c r="AU121" s="19" t="s">
        <v>80</v>
      </c>
    </row>
    <row r="122" s="13" customFormat="1">
      <c r="A122" s="13"/>
      <c r="B122" s="230"/>
      <c r="C122" s="231"/>
      <c r="D122" s="223" t="s">
        <v>127</v>
      </c>
      <c r="E122" s="232" t="s">
        <v>19</v>
      </c>
      <c r="F122" s="233" t="s">
        <v>164</v>
      </c>
      <c r="G122" s="231"/>
      <c r="H122" s="234">
        <v>19</v>
      </c>
      <c r="I122" s="235"/>
      <c r="J122" s="231"/>
      <c r="K122" s="231"/>
      <c r="L122" s="236"/>
      <c r="M122" s="237"/>
      <c r="N122" s="238"/>
      <c r="O122" s="238"/>
      <c r="P122" s="238"/>
      <c r="Q122" s="238"/>
      <c r="R122" s="238"/>
      <c r="S122" s="238"/>
      <c r="T122" s="239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0" t="s">
        <v>127</v>
      </c>
      <c r="AU122" s="240" t="s">
        <v>80</v>
      </c>
      <c r="AV122" s="13" t="s">
        <v>80</v>
      </c>
      <c r="AW122" s="13" t="s">
        <v>33</v>
      </c>
      <c r="AX122" s="13" t="s">
        <v>78</v>
      </c>
      <c r="AY122" s="240" t="s">
        <v>113</v>
      </c>
    </row>
    <row r="123" s="2" customFormat="1" ht="16.5" customHeight="1">
      <c r="A123" s="40"/>
      <c r="B123" s="41"/>
      <c r="C123" s="241" t="s">
        <v>165</v>
      </c>
      <c r="D123" s="241" t="s">
        <v>142</v>
      </c>
      <c r="E123" s="242" t="s">
        <v>166</v>
      </c>
      <c r="F123" s="243" t="s">
        <v>167</v>
      </c>
      <c r="G123" s="244" t="s">
        <v>119</v>
      </c>
      <c r="H123" s="245">
        <v>37</v>
      </c>
      <c r="I123" s="246"/>
      <c r="J123" s="247">
        <f>ROUND(I123*H123,2)</f>
        <v>0</v>
      </c>
      <c r="K123" s="243" t="s">
        <v>120</v>
      </c>
      <c r="L123" s="248"/>
      <c r="M123" s="249" t="s">
        <v>19</v>
      </c>
      <c r="N123" s="250" t="s">
        <v>42</v>
      </c>
      <c r="O123" s="86"/>
      <c r="P123" s="219">
        <f>O123*H123</f>
        <v>0</v>
      </c>
      <c r="Q123" s="219">
        <v>0.0016999999999999999</v>
      </c>
      <c r="R123" s="219">
        <f>Q123*H123</f>
        <v>0.062899999999999998</v>
      </c>
      <c r="S123" s="219">
        <v>0</v>
      </c>
      <c r="T123" s="220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1" t="s">
        <v>145</v>
      </c>
      <c r="AT123" s="221" t="s">
        <v>142</v>
      </c>
      <c r="AU123" s="221" t="s">
        <v>80</v>
      </c>
      <c r="AY123" s="19" t="s">
        <v>113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9" t="s">
        <v>78</v>
      </c>
      <c r="BK123" s="222">
        <f>ROUND(I123*H123,2)</f>
        <v>0</v>
      </c>
      <c r="BL123" s="19" t="s">
        <v>121</v>
      </c>
      <c r="BM123" s="221" t="s">
        <v>168</v>
      </c>
    </row>
    <row r="124" s="2" customFormat="1">
      <c r="A124" s="40"/>
      <c r="B124" s="41"/>
      <c r="C124" s="42"/>
      <c r="D124" s="223" t="s">
        <v>123</v>
      </c>
      <c r="E124" s="42"/>
      <c r="F124" s="224" t="s">
        <v>167</v>
      </c>
      <c r="G124" s="42"/>
      <c r="H124" s="42"/>
      <c r="I124" s="225"/>
      <c r="J124" s="42"/>
      <c r="K124" s="42"/>
      <c r="L124" s="46"/>
      <c r="M124" s="226"/>
      <c r="N124" s="227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123</v>
      </c>
      <c r="AU124" s="19" t="s">
        <v>80</v>
      </c>
    </row>
    <row r="125" s="13" customFormat="1">
      <c r="A125" s="13"/>
      <c r="B125" s="230"/>
      <c r="C125" s="231"/>
      <c r="D125" s="223" t="s">
        <v>127</v>
      </c>
      <c r="E125" s="232" t="s">
        <v>19</v>
      </c>
      <c r="F125" s="233" t="s">
        <v>169</v>
      </c>
      <c r="G125" s="231"/>
      <c r="H125" s="234">
        <v>14</v>
      </c>
      <c r="I125" s="235"/>
      <c r="J125" s="231"/>
      <c r="K125" s="231"/>
      <c r="L125" s="236"/>
      <c r="M125" s="237"/>
      <c r="N125" s="238"/>
      <c r="O125" s="238"/>
      <c r="P125" s="238"/>
      <c r="Q125" s="238"/>
      <c r="R125" s="238"/>
      <c r="S125" s="238"/>
      <c r="T125" s="239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0" t="s">
        <v>127</v>
      </c>
      <c r="AU125" s="240" t="s">
        <v>80</v>
      </c>
      <c r="AV125" s="13" t="s">
        <v>80</v>
      </c>
      <c r="AW125" s="13" t="s">
        <v>33</v>
      </c>
      <c r="AX125" s="13" t="s">
        <v>71</v>
      </c>
      <c r="AY125" s="240" t="s">
        <v>113</v>
      </c>
    </row>
    <row r="126" s="13" customFormat="1">
      <c r="A126" s="13"/>
      <c r="B126" s="230"/>
      <c r="C126" s="231"/>
      <c r="D126" s="223" t="s">
        <v>127</v>
      </c>
      <c r="E126" s="232" t="s">
        <v>19</v>
      </c>
      <c r="F126" s="233" t="s">
        <v>170</v>
      </c>
      <c r="G126" s="231"/>
      <c r="H126" s="234">
        <v>14</v>
      </c>
      <c r="I126" s="235"/>
      <c r="J126" s="231"/>
      <c r="K126" s="231"/>
      <c r="L126" s="236"/>
      <c r="M126" s="237"/>
      <c r="N126" s="238"/>
      <c r="O126" s="238"/>
      <c r="P126" s="238"/>
      <c r="Q126" s="238"/>
      <c r="R126" s="238"/>
      <c r="S126" s="238"/>
      <c r="T126" s="239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0" t="s">
        <v>127</v>
      </c>
      <c r="AU126" s="240" t="s">
        <v>80</v>
      </c>
      <c r="AV126" s="13" t="s">
        <v>80</v>
      </c>
      <c r="AW126" s="13" t="s">
        <v>33</v>
      </c>
      <c r="AX126" s="13" t="s">
        <v>71</v>
      </c>
      <c r="AY126" s="240" t="s">
        <v>113</v>
      </c>
    </row>
    <row r="127" s="13" customFormat="1">
      <c r="A127" s="13"/>
      <c r="B127" s="230"/>
      <c r="C127" s="231"/>
      <c r="D127" s="223" t="s">
        <v>127</v>
      </c>
      <c r="E127" s="232" t="s">
        <v>19</v>
      </c>
      <c r="F127" s="233" t="s">
        <v>171</v>
      </c>
      <c r="G127" s="231"/>
      <c r="H127" s="234">
        <v>9</v>
      </c>
      <c r="I127" s="235"/>
      <c r="J127" s="231"/>
      <c r="K127" s="231"/>
      <c r="L127" s="236"/>
      <c r="M127" s="237"/>
      <c r="N127" s="238"/>
      <c r="O127" s="238"/>
      <c r="P127" s="238"/>
      <c r="Q127" s="238"/>
      <c r="R127" s="238"/>
      <c r="S127" s="238"/>
      <c r="T127" s="239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0" t="s">
        <v>127</v>
      </c>
      <c r="AU127" s="240" t="s">
        <v>80</v>
      </c>
      <c r="AV127" s="13" t="s">
        <v>80</v>
      </c>
      <c r="AW127" s="13" t="s">
        <v>33</v>
      </c>
      <c r="AX127" s="13" t="s">
        <v>71</v>
      </c>
      <c r="AY127" s="240" t="s">
        <v>113</v>
      </c>
    </row>
    <row r="128" s="14" customFormat="1">
      <c r="A128" s="14"/>
      <c r="B128" s="251"/>
      <c r="C128" s="252"/>
      <c r="D128" s="223" t="s">
        <v>127</v>
      </c>
      <c r="E128" s="253" t="s">
        <v>19</v>
      </c>
      <c r="F128" s="254" t="s">
        <v>153</v>
      </c>
      <c r="G128" s="252"/>
      <c r="H128" s="255">
        <v>37</v>
      </c>
      <c r="I128" s="256"/>
      <c r="J128" s="252"/>
      <c r="K128" s="252"/>
      <c r="L128" s="257"/>
      <c r="M128" s="258"/>
      <c r="N128" s="259"/>
      <c r="O128" s="259"/>
      <c r="P128" s="259"/>
      <c r="Q128" s="259"/>
      <c r="R128" s="259"/>
      <c r="S128" s="259"/>
      <c r="T128" s="260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61" t="s">
        <v>127</v>
      </c>
      <c r="AU128" s="261" t="s">
        <v>80</v>
      </c>
      <c r="AV128" s="14" t="s">
        <v>121</v>
      </c>
      <c r="AW128" s="14" t="s">
        <v>33</v>
      </c>
      <c r="AX128" s="14" t="s">
        <v>78</v>
      </c>
      <c r="AY128" s="261" t="s">
        <v>113</v>
      </c>
    </row>
    <row r="129" s="2" customFormat="1" ht="16.5" customHeight="1">
      <c r="A129" s="40"/>
      <c r="B129" s="41"/>
      <c r="C129" s="241" t="s">
        <v>145</v>
      </c>
      <c r="D129" s="241" t="s">
        <v>142</v>
      </c>
      <c r="E129" s="242" t="s">
        <v>172</v>
      </c>
      <c r="F129" s="243" t="s">
        <v>173</v>
      </c>
      <c r="G129" s="244" t="s">
        <v>119</v>
      </c>
      <c r="H129" s="245">
        <v>3</v>
      </c>
      <c r="I129" s="246"/>
      <c r="J129" s="247">
        <f>ROUND(I129*H129,2)</f>
        <v>0</v>
      </c>
      <c r="K129" s="243" t="s">
        <v>120</v>
      </c>
      <c r="L129" s="248"/>
      <c r="M129" s="249" t="s">
        <v>19</v>
      </c>
      <c r="N129" s="250" t="s">
        <v>42</v>
      </c>
      <c r="O129" s="86"/>
      <c r="P129" s="219">
        <f>O129*H129</f>
        <v>0</v>
      </c>
      <c r="Q129" s="219">
        <v>0.00089999999999999998</v>
      </c>
      <c r="R129" s="219">
        <f>Q129*H129</f>
        <v>0.0027000000000000001</v>
      </c>
      <c r="S129" s="219">
        <v>0</v>
      </c>
      <c r="T129" s="220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1" t="s">
        <v>145</v>
      </c>
      <c r="AT129" s="221" t="s">
        <v>142</v>
      </c>
      <c r="AU129" s="221" t="s">
        <v>80</v>
      </c>
      <c r="AY129" s="19" t="s">
        <v>113</v>
      </c>
      <c r="BE129" s="222">
        <f>IF(N129="základní",J129,0)</f>
        <v>0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19" t="s">
        <v>78</v>
      </c>
      <c r="BK129" s="222">
        <f>ROUND(I129*H129,2)</f>
        <v>0</v>
      </c>
      <c r="BL129" s="19" t="s">
        <v>121</v>
      </c>
      <c r="BM129" s="221" t="s">
        <v>174</v>
      </c>
    </row>
    <row r="130" s="2" customFormat="1">
      <c r="A130" s="40"/>
      <c r="B130" s="41"/>
      <c r="C130" s="42"/>
      <c r="D130" s="223" t="s">
        <v>123</v>
      </c>
      <c r="E130" s="42"/>
      <c r="F130" s="224" t="s">
        <v>173</v>
      </c>
      <c r="G130" s="42"/>
      <c r="H130" s="42"/>
      <c r="I130" s="225"/>
      <c r="J130" s="42"/>
      <c r="K130" s="42"/>
      <c r="L130" s="46"/>
      <c r="M130" s="226"/>
      <c r="N130" s="227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123</v>
      </c>
      <c r="AU130" s="19" t="s">
        <v>80</v>
      </c>
    </row>
    <row r="131" s="13" customFormat="1">
      <c r="A131" s="13"/>
      <c r="B131" s="230"/>
      <c r="C131" s="231"/>
      <c r="D131" s="223" t="s">
        <v>127</v>
      </c>
      <c r="E131" s="232" t="s">
        <v>19</v>
      </c>
      <c r="F131" s="233" t="s">
        <v>175</v>
      </c>
      <c r="G131" s="231"/>
      <c r="H131" s="234">
        <v>1</v>
      </c>
      <c r="I131" s="235"/>
      <c r="J131" s="231"/>
      <c r="K131" s="231"/>
      <c r="L131" s="236"/>
      <c r="M131" s="237"/>
      <c r="N131" s="238"/>
      <c r="O131" s="238"/>
      <c r="P131" s="238"/>
      <c r="Q131" s="238"/>
      <c r="R131" s="238"/>
      <c r="S131" s="238"/>
      <c r="T131" s="239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0" t="s">
        <v>127</v>
      </c>
      <c r="AU131" s="240" t="s">
        <v>80</v>
      </c>
      <c r="AV131" s="13" t="s">
        <v>80</v>
      </c>
      <c r="AW131" s="13" t="s">
        <v>33</v>
      </c>
      <c r="AX131" s="13" t="s">
        <v>71</v>
      </c>
      <c r="AY131" s="240" t="s">
        <v>113</v>
      </c>
    </row>
    <row r="132" s="13" customFormat="1">
      <c r="A132" s="13"/>
      <c r="B132" s="230"/>
      <c r="C132" s="231"/>
      <c r="D132" s="223" t="s">
        <v>127</v>
      </c>
      <c r="E132" s="232" t="s">
        <v>19</v>
      </c>
      <c r="F132" s="233" t="s">
        <v>176</v>
      </c>
      <c r="G132" s="231"/>
      <c r="H132" s="234">
        <v>1</v>
      </c>
      <c r="I132" s="235"/>
      <c r="J132" s="231"/>
      <c r="K132" s="231"/>
      <c r="L132" s="236"/>
      <c r="M132" s="237"/>
      <c r="N132" s="238"/>
      <c r="O132" s="238"/>
      <c r="P132" s="238"/>
      <c r="Q132" s="238"/>
      <c r="R132" s="238"/>
      <c r="S132" s="238"/>
      <c r="T132" s="239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0" t="s">
        <v>127</v>
      </c>
      <c r="AU132" s="240" t="s">
        <v>80</v>
      </c>
      <c r="AV132" s="13" t="s">
        <v>80</v>
      </c>
      <c r="AW132" s="13" t="s">
        <v>33</v>
      </c>
      <c r="AX132" s="13" t="s">
        <v>71</v>
      </c>
      <c r="AY132" s="240" t="s">
        <v>113</v>
      </c>
    </row>
    <row r="133" s="13" customFormat="1">
      <c r="A133" s="13"/>
      <c r="B133" s="230"/>
      <c r="C133" s="231"/>
      <c r="D133" s="223" t="s">
        <v>127</v>
      </c>
      <c r="E133" s="232" t="s">
        <v>19</v>
      </c>
      <c r="F133" s="233" t="s">
        <v>177</v>
      </c>
      <c r="G133" s="231"/>
      <c r="H133" s="234">
        <v>1</v>
      </c>
      <c r="I133" s="235"/>
      <c r="J133" s="231"/>
      <c r="K133" s="231"/>
      <c r="L133" s="236"/>
      <c r="M133" s="237"/>
      <c r="N133" s="238"/>
      <c r="O133" s="238"/>
      <c r="P133" s="238"/>
      <c r="Q133" s="238"/>
      <c r="R133" s="238"/>
      <c r="S133" s="238"/>
      <c r="T133" s="23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0" t="s">
        <v>127</v>
      </c>
      <c r="AU133" s="240" t="s">
        <v>80</v>
      </c>
      <c r="AV133" s="13" t="s">
        <v>80</v>
      </c>
      <c r="AW133" s="13" t="s">
        <v>33</v>
      </c>
      <c r="AX133" s="13" t="s">
        <v>71</v>
      </c>
      <c r="AY133" s="240" t="s">
        <v>113</v>
      </c>
    </row>
    <row r="134" s="14" customFormat="1">
      <c r="A134" s="14"/>
      <c r="B134" s="251"/>
      <c r="C134" s="252"/>
      <c r="D134" s="223" t="s">
        <v>127</v>
      </c>
      <c r="E134" s="253" t="s">
        <v>19</v>
      </c>
      <c r="F134" s="254" t="s">
        <v>153</v>
      </c>
      <c r="G134" s="252"/>
      <c r="H134" s="255">
        <v>3</v>
      </c>
      <c r="I134" s="256"/>
      <c r="J134" s="252"/>
      <c r="K134" s="252"/>
      <c r="L134" s="257"/>
      <c r="M134" s="258"/>
      <c r="N134" s="259"/>
      <c r="O134" s="259"/>
      <c r="P134" s="259"/>
      <c r="Q134" s="259"/>
      <c r="R134" s="259"/>
      <c r="S134" s="259"/>
      <c r="T134" s="260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1" t="s">
        <v>127</v>
      </c>
      <c r="AU134" s="261" t="s">
        <v>80</v>
      </c>
      <c r="AV134" s="14" t="s">
        <v>121</v>
      </c>
      <c r="AW134" s="14" t="s">
        <v>33</v>
      </c>
      <c r="AX134" s="14" t="s">
        <v>78</v>
      </c>
      <c r="AY134" s="261" t="s">
        <v>113</v>
      </c>
    </row>
    <row r="135" s="2" customFormat="1" ht="16.5" customHeight="1">
      <c r="A135" s="40"/>
      <c r="B135" s="41"/>
      <c r="C135" s="210" t="s">
        <v>114</v>
      </c>
      <c r="D135" s="210" t="s">
        <v>116</v>
      </c>
      <c r="E135" s="211" t="s">
        <v>178</v>
      </c>
      <c r="F135" s="212" t="s">
        <v>179</v>
      </c>
      <c r="G135" s="213" t="s">
        <v>119</v>
      </c>
      <c r="H135" s="214">
        <v>10</v>
      </c>
      <c r="I135" s="215"/>
      <c r="J135" s="216">
        <f>ROUND(I135*H135,2)</f>
        <v>0</v>
      </c>
      <c r="K135" s="212" t="s">
        <v>120</v>
      </c>
      <c r="L135" s="46"/>
      <c r="M135" s="217" t="s">
        <v>19</v>
      </c>
      <c r="N135" s="218" t="s">
        <v>42</v>
      </c>
      <c r="O135" s="86"/>
      <c r="P135" s="219">
        <f>O135*H135</f>
        <v>0</v>
      </c>
      <c r="Q135" s="219">
        <v>0.0010499999999999999</v>
      </c>
      <c r="R135" s="219">
        <f>Q135*H135</f>
        <v>0.010499999999999999</v>
      </c>
      <c r="S135" s="219">
        <v>0</v>
      </c>
      <c r="T135" s="220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21" t="s">
        <v>121</v>
      </c>
      <c r="AT135" s="221" t="s">
        <v>116</v>
      </c>
      <c r="AU135" s="221" t="s">
        <v>80</v>
      </c>
      <c r="AY135" s="19" t="s">
        <v>113</v>
      </c>
      <c r="BE135" s="222">
        <f>IF(N135="základní",J135,0)</f>
        <v>0</v>
      </c>
      <c r="BF135" s="222">
        <f>IF(N135="snížená",J135,0)</f>
        <v>0</v>
      </c>
      <c r="BG135" s="222">
        <f>IF(N135="zákl. přenesená",J135,0)</f>
        <v>0</v>
      </c>
      <c r="BH135" s="222">
        <f>IF(N135="sníž. přenesená",J135,0)</f>
        <v>0</v>
      </c>
      <c r="BI135" s="222">
        <f>IF(N135="nulová",J135,0)</f>
        <v>0</v>
      </c>
      <c r="BJ135" s="19" t="s">
        <v>78</v>
      </c>
      <c r="BK135" s="222">
        <f>ROUND(I135*H135,2)</f>
        <v>0</v>
      </c>
      <c r="BL135" s="19" t="s">
        <v>121</v>
      </c>
      <c r="BM135" s="221" t="s">
        <v>180</v>
      </c>
    </row>
    <row r="136" s="2" customFormat="1">
      <c r="A136" s="40"/>
      <c r="B136" s="41"/>
      <c r="C136" s="42"/>
      <c r="D136" s="223" t="s">
        <v>123</v>
      </c>
      <c r="E136" s="42"/>
      <c r="F136" s="224" t="s">
        <v>181</v>
      </c>
      <c r="G136" s="42"/>
      <c r="H136" s="42"/>
      <c r="I136" s="225"/>
      <c r="J136" s="42"/>
      <c r="K136" s="42"/>
      <c r="L136" s="46"/>
      <c r="M136" s="226"/>
      <c r="N136" s="227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123</v>
      </c>
      <c r="AU136" s="19" t="s">
        <v>80</v>
      </c>
    </row>
    <row r="137" s="2" customFormat="1">
      <c r="A137" s="40"/>
      <c r="B137" s="41"/>
      <c r="C137" s="42"/>
      <c r="D137" s="228" t="s">
        <v>125</v>
      </c>
      <c r="E137" s="42"/>
      <c r="F137" s="229" t="s">
        <v>182</v>
      </c>
      <c r="G137" s="42"/>
      <c r="H137" s="42"/>
      <c r="I137" s="225"/>
      <c r="J137" s="42"/>
      <c r="K137" s="42"/>
      <c r="L137" s="46"/>
      <c r="M137" s="226"/>
      <c r="N137" s="227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125</v>
      </c>
      <c r="AU137" s="19" t="s">
        <v>80</v>
      </c>
    </row>
    <row r="138" s="13" customFormat="1">
      <c r="A138" s="13"/>
      <c r="B138" s="230"/>
      <c r="C138" s="231"/>
      <c r="D138" s="223" t="s">
        <v>127</v>
      </c>
      <c r="E138" s="232" t="s">
        <v>19</v>
      </c>
      <c r="F138" s="233" t="s">
        <v>183</v>
      </c>
      <c r="G138" s="231"/>
      <c r="H138" s="234">
        <v>10</v>
      </c>
      <c r="I138" s="235"/>
      <c r="J138" s="231"/>
      <c r="K138" s="231"/>
      <c r="L138" s="236"/>
      <c r="M138" s="237"/>
      <c r="N138" s="238"/>
      <c r="O138" s="238"/>
      <c r="P138" s="238"/>
      <c r="Q138" s="238"/>
      <c r="R138" s="238"/>
      <c r="S138" s="238"/>
      <c r="T138" s="23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0" t="s">
        <v>127</v>
      </c>
      <c r="AU138" s="240" t="s">
        <v>80</v>
      </c>
      <c r="AV138" s="13" t="s">
        <v>80</v>
      </c>
      <c r="AW138" s="13" t="s">
        <v>33</v>
      </c>
      <c r="AX138" s="13" t="s">
        <v>78</v>
      </c>
      <c r="AY138" s="240" t="s">
        <v>113</v>
      </c>
    </row>
    <row r="139" s="2" customFormat="1" ht="16.5" customHeight="1">
      <c r="A139" s="40"/>
      <c r="B139" s="41"/>
      <c r="C139" s="241" t="s">
        <v>184</v>
      </c>
      <c r="D139" s="241" t="s">
        <v>142</v>
      </c>
      <c r="E139" s="242" t="s">
        <v>185</v>
      </c>
      <c r="F139" s="243" t="s">
        <v>186</v>
      </c>
      <c r="G139" s="244" t="s">
        <v>119</v>
      </c>
      <c r="H139" s="245">
        <v>10</v>
      </c>
      <c r="I139" s="246"/>
      <c r="J139" s="247">
        <f>ROUND(I139*H139,2)</f>
        <v>0</v>
      </c>
      <c r="K139" s="243" t="s">
        <v>120</v>
      </c>
      <c r="L139" s="248"/>
      <c r="M139" s="249" t="s">
        <v>19</v>
      </c>
      <c r="N139" s="250" t="s">
        <v>42</v>
      </c>
      <c r="O139" s="86"/>
      <c r="P139" s="219">
        <f>O139*H139</f>
        <v>0</v>
      </c>
      <c r="Q139" s="219">
        <v>0.0155</v>
      </c>
      <c r="R139" s="219">
        <f>Q139*H139</f>
        <v>0.155</v>
      </c>
      <c r="S139" s="219">
        <v>0</v>
      </c>
      <c r="T139" s="220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1" t="s">
        <v>145</v>
      </c>
      <c r="AT139" s="221" t="s">
        <v>142</v>
      </c>
      <c r="AU139" s="221" t="s">
        <v>80</v>
      </c>
      <c r="AY139" s="19" t="s">
        <v>113</v>
      </c>
      <c r="BE139" s="222">
        <f>IF(N139="základní",J139,0)</f>
        <v>0</v>
      </c>
      <c r="BF139" s="222">
        <f>IF(N139="snížená",J139,0)</f>
        <v>0</v>
      </c>
      <c r="BG139" s="222">
        <f>IF(N139="zákl. přenesená",J139,0)</f>
        <v>0</v>
      </c>
      <c r="BH139" s="222">
        <f>IF(N139="sníž. přenesená",J139,0)</f>
        <v>0</v>
      </c>
      <c r="BI139" s="222">
        <f>IF(N139="nulová",J139,0)</f>
        <v>0</v>
      </c>
      <c r="BJ139" s="19" t="s">
        <v>78</v>
      </c>
      <c r="BK139" s="222">
        <f>ROUND(I139*H139,2)</f>
        <v>0</v>
      </c>
      <c r="BL139" s="19" t="s">
        <v>121</v>
      </c>
      <c r="BM139" s="221" t="s">
        <v>187</v>
      </c>
    </row>
    <row r="140" s="2" customFormat="1">
      <c r="A140" s="40"/>
      <c r="B140" s="41"/>
      <c r="C140" s="42"/>
      <c r="D140" s="223" t="s">
        <v>123</v>
      </c>
      <c r="E140" s="42"/>
      <c r="F140" s="224" t="s">
        <v>186</v>
      </c>
      <c r="G140" s="42"/>
      <c r="H140" s="42"/>
      <c r="I140" s="225"/>
      <c r="J140" s="42"/>
      <c r="K140" s="42"/>
      <c r="L140" s="46"/>
      <c r="M140" s="226"/>
      <c r="N140" s="227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123</v>
      </c>
      <c r="AU140" s="19" t="s">
        <v>80</v>
      </c>
    </row>
    <row r="141" s="13" customFormat="1">
      <c r="A141" s="13"/>
      <c r="B141" s="230"/>
      <c r="C141" s="231"/>
      <c r="D141" s="223" t="s">
        <v>127</v>
      </c>
      <c r="E141" s="232" t="s">
        <v>19</v>
      </c>
      <c r="F141" s="233" t="s">
        <v>188</v>
      </c>
      <c r="G141" s="231"/>
      <c r="H141" s="234">
        <v>6</v>
      </c>
      <c r="I141" s="235"/>
      <c r="J141" s="231"/>
      <c r="K141" s="231"/>
      <c r="L141" s="236"/>
      <c r="M141" s="237"/>
      <c r="N141" s="238"/>
      <c r="O141" s="238"/>
      <c r="P141" s="238"/>
      <c r="Q141" s="238"/>
      <c r="R141" s="238"/>
      <c r="S141" s="238"/>
      <c r="T141" s="23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0" t="s">
        <v>127</v>
      </c>
      <c r="AU141" s="240" t="s">
        <v>80</v>
      </c>
      <c r="AV141" s="13" t="s">
        <v>80</v>
      </c>
      <c r="AW141" s="13" t="s">
        <v>33</v>
      </c>
      <c r="AX141" s="13" t="s">
        <v>71</v>
      </c>
      <c r="AY141" s="240" t="s">
        <v>113</v>
      </c>
    </row>
    <row r="142" s="13" customFormat="1">
      <c r="A142" s="13"/>
      <c r="B142" s="230"/>
      <c r="C142" s="231"/>
      <c r="D142" s="223" t="s">
        <v>127</v>
      </c>
      <c r="E142" s="232" t="s">
        <v>19</v>
      </c>
      <c r="F142" s="233" t="s">
        <v>189</v>
      </c>
      <c r="G142" s="231"/>
      <c r="H142" s="234">
        <v>4</v>
      </c>
      <c r="I142" s="235"/>
      <c r="J142" s="231"/>
      <c r="K142" s="231"/>
      <c r="L142" s="236"/>
      <c r="M142" s="237"/>
      <c r="N142" s="238"/>
      <c r="O142" s="238"/>
      <c r="P142" s="238"/>
      <c r="Q142" s="238"/>
      <c r="R142" s="238"/>
      <c r="S142" s="238"/>
      <c r="T142" s="23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0" t="s">
        <v>127</v>
      </c>
      <c r="AU142" s="240" t="s">
        <v>80</v>
      </c>
      <c r="AV142" s="13" t="s">
        <v>80</v>
      </c>
      <c r="AW142" s="13" t="s">
        <v>33</v>
      </c>
      <c r="AX142" s="13" t="s">
        <v>71</v>
      </c>
      <c r="AY142" s="240" t="s">
        <v>113</v>
      </c>
    </row>
    <row r="143" s="14" customFormat="1">
      <c r="A143" s="14"/>
      <c r="B143" s="251"/>
      <c r="C143" s="252"/>
      <c r="D143" s="223" t="s">
        <v>127</v>
      </c>
      <c r="E143" s="253" t="s">
        <v>19</v>
      </c>
      <c r="F143" s="254" t="s">
        <v>153</v>
      </c>
      <c r="G143" s="252"/>
      <c r="H143" s="255">
        <v>10</v>
      </c>
      <c r="I143" s="256"/>
      <c r="J143" s="252"/>
      <c r="K143" s="252"/>
      <c r="L143" s="257"/>
      <c r="M143" s="258"/>
      <c r="N143" s="259"/>
      <c r="O143" s="259"/>
      <c r="P143" s="259"/>
      <c r="Q143" s="259"/>
      <c r="R143" s="259"/>
      <c r="S143" s="259"/>
      <c r="T143" s="260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1" t="s">
        <v>127</v>
      </c>
      <c r="AU143" s="261" t="s">
        <v>80</v>
      </c>
      <c r="AV143" s="14" t="s">
        <v>121</v>
      </c>
      <c r="AW143" s="14" t="s">
        <v>33</v>
      </c>
      <c r="AX143" s="14" t="s">
        <v>78</v>
      </c>
      <c r="AY143" s="261" t="s">
        <v>113</v>
      </c>
    </row>
    <row r="144" s="2" customFormat="1" ht="16.5" customHeight="1">
      <c r="A144" s="40"/>
      <c r="B144" s="41"/>
      <c r="C144" s="210" t="s">
        <v>190</v>
      </c>
      <c r="D144" s="210" t="s">
        <v>116</v>
      </c>
      <c r="E144" s="211" t="s">
        <v>191</v>
      </c>
      <c r="F144" s="212" t="s">
        <v>192</v>
      </c>
      <c r="G144" s="213" t="s">
        <v>119</v>
      </c>
      <c r="H144" s="214">
        <v>79</v>
      </c>
      <c r="I144" s="215"/>
      <c r="J144" s="216">
        <f>ROUND(I144*H144,2)</f>
        <v>0</v>
      </c>
      <c r="K144" s="212" t="s">
        <v>120</v>
      </c>
      <c r="L144" s="46"/>
      <c r="M144" s="217" t="s">
        <v>19</v>
      </c>
      <c r="N144" s="218" t="s">
        <v>42</v>
      </c>
      <c r="O144" s="86"/>
      <c r="P144" s="219">
        <f>O144*H144</f>
        <v>0</v>
      </c>
      <c r="Q144" s="219">
        <v>0.11241</v>
      </c>
      <c r="R144" s="219">
        <f>Q144*H144</f>
        <v>8.8803900000000002</v>
      </c>
      <c r="S144" s="219">
        <v>0</v>
      </c>
      <c r="T144" s="220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21" t="s">
        <v>121</v>
      </c>
      <c r="AT144" s="221" t="s">
        <v>116</v>
      </c>
      <c r="AU144" s="221" t="s">
        <v>80</v>
      </c>
      <c r="AY144" s="19" t="s">
        <v>113</v>
      </c>
      <c r="BE144" s="222">
        <f>IF(N144="základní",J144,0)</f>
        <v>0</v>
      </c>
      <c r="BF144" s="222">
        <f>IF(N144="snížená",J144,0)</f>
        <v>0</v>
      </c>
      <c r="BG144" s="222">
        <f>IF(N144="zákl. přenesená",J144,0)</f>
        <v>0</v>
      </c>
      <c r="BH144" s="222">
        <f>IF(N144="sníž. přenesená",J144,0)</f>
        <v>0</v>
      </c>
      <c r="BI144" s="222">
        <f>IF(N144="nulová",J144,0)</f>
        <v>0</v>
      </c>
      <c r="BJ144" s="19" t="s">
        <v>78</v>
      </c>
      <c r="BK144" s="222">
        <f>ROUND(I144*H144,2)</f>
        <v>0</v>
      </c>
      <c r="BL144" s="19" t="s">
        <v>121</v>
      </c>
      <c r="BM144" s="221" t="s">
        <v>193</v>
      </c>
    </row>
    <row r="145" s="2" customFormat="1">
      <c r="A145" s="40"/>
      <c r="B145" s="41"/>
      <c r="C145" s="42"/>
      <c r="D145" s="223" t="s">
        <v>123</v>
      </c>
      <c r="E145" s="42"/>
      <c r="F145" s="224" t="s">
        <v>194</v>
      </c>
      <c r="G145" s="42"/>
      <c r="H145" s="42"/>
      <c r="I145" s="225"/>
      <c r="J145" s="42"/>
      <c r="K145" s="42"/>
      <c r="L145" s="46"/>
      <c r="M145" s="226"/>
      <c r="N145" s="227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123</v>
      </c>
      <c r="AU145" s="19" t="s">
        <v>80</v>
      </c>
    </row>
    <row r="146" s="2" customFormat="1">
      <c r="A146" s="40"/>
      <c r="B146" s="41"/>
      <c r="C146" s="42"/>
      <c r="D146" s="228" t="s">
        <v>125</v>
      </c>
      <c r="E146" s="42"/>
      <c r="F146" s="229" t="s">
        <v>195</v>
      </c>
      <c r="G146" s="42"/>
      <c r="H146" s="42"/>
      <c r="I146" s="225"/>
      <c r="J146" s="42"/>
      <c r="K146" s="42"/>
      <c r="L146" s="46"/>
      <c r="M146" s="226"/>
      <c r="N146" s="227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125</v>
      </c>
      <c r="AU146" s="19" t="s">
        <v>80</v>
      </c>
    </row>
    <row r="147" s="13" customFormat="1">
      <c r="A147" s="13"/>
      <c r="B147" s="230"/>
      <c r="C147" s="231"/>
      <c r="D147" s="223" t="s">
        <v>127</v>
      </c>
      <c r="E147" s="232" t="s">
        <v>19</v>
      </c>
      <c r="F147" s="233" t="s">
        <v>196</v>
      </c>
      <c r="G147" s="231"/>
      <c r="H147" s="234">
        <v>79</v>
      </c>
      <c r="I147" s="235"/>
      <c r="J147" s="231"/>
      <c r="K147" s="231"/>
      <c r="L147" s="236"/>
      <c r="M147" s="237"/>
      <c r="N147" s="238"/>
      <c r="O147" s="238"/>
      <c r="P147" s="238"/>
      <c r="Q147" s="238"/>
      <c r="R147" s="238"/>
      <c r="S147" s="238"/>
      <c r="T147" s="23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0" t="s">
        <v>127</v>
      </c>
      <c r="AU147" s="240" t="s">
        <v>80</v>
      </c>
      <c r="AV147" s="13" t="s">
        <v>80</v>
      </c>
      <c r="AW147" s="13" t="s">
        <v>33</v>
      </c>
      <c r="AX147" s="13" t="s">
        <v>78</v>
      </c>
      <c r="AY147" s="240" t="s">
        <v>113</v>
      </c>
    </row>
    <row r="148" s="2" customFormat="1" ht="16.5" customHeight="1">
      <c r="A148" s="40"/>
      <c r="B148" s="41"/>
      <c r="C148" s="241" t="s">
        <v>8</v>
      </c>
      <c r="D148" s="241" t="s">
        <v>142</v>
      </c>
      <c r="E148" s="242" t="s">
        <v>197</v>
      </c>
      <c r="F148" s="243" t="s">
        <v>198</v>
      </c>
      <c r="G148" s="244" t="s">
        <v>119</v>
      </c>
      <c r="H148" s="245">
        <v>79</v>
      </c>
      <c r="I148" s="246"/>
      <c r="J148" s="247">
        <f>ROUND(I148*H148,2)</f>
        <v>0</v>
      </c>
      <c r="K148" s="243" t="s">
        <v>120</v>
      </c>
      <c r="L148" s="248"/>
      <c r="M148" s="249" t="s">
        <v>19</v>
      </c>
      <c r="N148" s="250" t="s">
        <v>42</v>
      </c>
      <c r="O148" s="86"/>
      <c r="P148" s="219">
        <f>O148*H148</f>
        <v>0</v>
      </c>
      <c r="Q148" s="219">
        <v>0.0061000000000000004</v>
      </c>
      <c r="R148" s="219">
        <f>Q148*H148</f>
        <v>0.48190000000000005</v>
      </c>
      <c r="S148" s="219">
        <v>0</v>
      </c>
      <c r="T148" s="220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21" t="s">
        <v>145</v>
      </c>
      <c r="AT148" s="221" t="s">
        <v>142</v>
      </c>
      <c r="AU148" s="221" t="s">
        <v>80</v>
      </c>
      <c r="AY148" s="19" t="s">
        <v>113</v>
      </c>
      <c r="BE148" s="222">
        <f>IF(N148="základní",J148,0)</f>
        <v>0</v>
      </c>
      <c r="BF148" s="222">
        <f>IF(N148="snížená",J148,0)</f>
        <v>0</v>
      </c>
      <c r="BG148" s="222">
        <f>IF(N148="zákl. přenesená",J148,0)</f>
        <v>0</v>
      </c>
      <c r="BH148" s="222">
        <f>IF(N148="sníž. přenesená",J148,0)</f>
        <v>0</v>
      </c>
      <c r="BI148" s="222">
        <f>IF(N148="nulová",J148,0)</f>
        <v>0</v>
      </c>
      <c r="BJ148" s="19" t="s">
        <v>78</v>
      </c>
      <c r="BK148" s="222">
        <f>ROUND(I148*H148,2)</f>
        <v>0</v>
      </c>
      <c r="BL148" s="19" t="s">
        <v>121</v>
      </c>
      <c r="BM148" s="221" t="s">
        <v>199</v>
      </c>
    </row>
    <row r="149" s="2" customFormat="1">
      <c r="A149" s="40"/>
      <c r="B149" s="41"/>
      <c r="C149" s="42"/>
      <c r="D149" s="223" t="s">
        <v>123</v>
      </c>
      <c r="E149" s="42"/>
      <c r="F149" s="224" t="s">
        <v>198</v>
      </c>
      <c r="G149" s="42"/>
      <c r="H149" s="42"/>
      <c r="I149" s="225"/>
      <c r="J149" s="42"/>
      <c r="K149" s="42"/>
      <c r="L149" s="46"/>
      <c r="M149" s="226"/>
      <c r="N149" s="227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123</v>
      </c>
      <c r="AU149" s="19" t="s">
        <v>80</v>
      </c>
    </row>
    <row r="150" s="13" customFormat="1">
      <c r="A150" s="13"/>
      <c r="B150" s="230"/>
      <c r="C150" s="231"/>
      <c r="D150" s="223" t="s">
        <v>127</v>
      </c>
      <c r="E150" s="232" t="s">
        <v>19</v>
      </c>
      <c r="F150" s="233" t="s">
        <v>200</v>
      </c>
      <c r="G150" s="231"/>
      <c r="H150" s="234">
        <v>79</v>
      </c>
      <c r="I150" s="235"/>
      <c r="J150" s="231"/>
      <c r="K150" s="231"/>
      <c r="L150" s="236"/>
      <c r="M150" s="237"/>
      <c r="N150" s="238"/>
      <c r="O150" s="238"/>
      <c r="P150" s="238"/>
      <c r="Q150" s="238"/>
      <c r="R150" s="238"/>
      <c r="S150" s="238"/>
      <c r="T150" s="23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0" t="s">
        <v>127</v>
      </c>
      <c r="AU150" s="240" t="s">
        <v>80</v>
      </c>
      <c r="AV150" s="13" t="s">
        <v>80</v>
      </c>
      <c r="AW150" s="13" t="s">
        <v>33</v>
      </c>
      <c r="AX150" s="13" t="s">
        <v>78</v>
      </c>
      <c r="AY150" s="240" t="s">
        <v>113</v>
      </c>
    </row>
    <row r="151" s="2" customFormat="1" ht="16.5" customHeight="1">
      <c r="A151" s="40"/>
      <c r="B151" s="41"/>
      <c r="C151" s="241" t="s">
        <v>201</v>
      </c>
      <c r="D151" s="241" t="s">
        <v>142</v>
      </c>
      <c r="E151" s="242" t="s">
        <v>202</v>
      </c>
      <c r="F151" s="243" t="s">
        <v>203</v>
      </c>
      <c r="G151" s="244" t="s">
        <v>119</v>
      </c>
      <c r="H151" s="245">
        <v>79</v>
      </c>
      <c r="I151" s="246"/>
      <c r="J151" s="247">
        <f>ROUND(I151*H151,2)</f>
        <v>0</v>
      </c>
      <c r="K151" s="243" t="s">
        <v>120</v>
      </c>
      <c r="L151" s="248"/>
      <c r="M151" s="249" t="s">
        <v>19</v>
      </c>
      <c r="N151" s="250" t="s">
        <v>42</v>
      </c>
      <c r="O151" s="86"/>
      <c r="P151" s="219">
        <f>O151*H151</f>
        <v>0</v>
      </c>
      <c r="Q151" s="219">
        <v>0.0030000000000000001</v>
      </c>
      <c r="R151" s="219">
        <f>Q151*H151</f>
        <v>0.23700000000000002</v>
      </c>
      <c r="S151" s="219">
        <v>0</v>
      </c>
      <c r="T151" s="220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1" t="s">
        <v>145</v>
      </c>
      <c r="AT151" s="221" t="s">
        <v>142</v>
      </c>
      <c r="AU151" s="221" t="s">
        <v>80</v>
      </c>
      <c r="AY151" s="19" t="s">
        <v>113</v>
      </c>
      <c r="BE151" s="222">
        <f>IF(N151="základní",J151,0)</f>
        <v>0</v>
      </c>
      <c r="BF151" s="222">
        <f>IF(N151="snížená",J151,0)</f>
        <v>0</v>
      </c>
      <c r="BG151" s="222">
        <f>IF(N151="zákl. přenesená",J151,0)</f>
        <v>0</v>
      </c>
      <c r="BH151" s="222">
        <f>IF(N151="sníž. přenesená",J151,0)</f>
        <v>0</v>
      </c>
      <c r="BI151" s="222">
        <f>IF(N151="nulová",J151,0)</f>
        <v>0</v>
      </c>
      <c r="BJ151" s="19" t="s">
        <v>78</v>
      </c>
      <c r="BK151" s="222">
        <f>ROUND(I151*H151,2)</f>
        <v>0</v>
      </c>
      <c r="BL151" s="19" t="s">
        <v>121</v>
      </c>
      <c r="BM151" s="221" t="s">
        <v>204</v>
      </c>
    </row>
    <row r="152" s="2" customFormat="1">
      <c r="A152" s="40"/>
      <c r="B152" s="41"/>
      <c r="C152" s="42"/>
      <c r="D152" s="223" t="s">
        <v>123</v>
      </c>
      <c r="E152" s="42"/>
      <c r="F152" s="224" t="s">
        <v>203</v>
      </c>
      <c r="G152" s="42"/>
      <c r="H152" s="42"/>
      <c r="I152" s="225"/>
      <c r="J152" s="42"/>
      <c r="K152" s="42"/>
      <c r="L152" s="46"/>
      <c r="M152" s="226"/>
      <c r="N152" s="227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123</v>
      </c>
      <c r="AU152" s="19" t="s">
        <v>80</v>
      </c>
    </row>
    <row r="153" s="13" customFormat="1">
      <c r="A153" s="13"/>
      <c r="B153" s="230"/>
      <c r="C153" s="231"/>
      <c r="D153" s="223" t="s">
        <v>127</v>
      </c>
      <c r="E153" s="232" t="s">
        <v>19</v>
      </c>
      <c r="F153" s="233" t="s">
        <v>200</v>
      </c>
      <c r="G153" s="231"/>
      <c r="H153" s="234">
        <v>79</v>
      </c>
      <c r="I153" s="235"/>
      <c r="J153" s="231"/>
      <c r="K153" s="231"/>
      <c r="L153" s="236"/>
      <c r="M153" s="237"/>
      <c r="N153" s="238"/>
      <c r="O153" s="238"/>
      <c r="P153" s="238"/>
      <c r="Q153" s="238"/>
      <c r="R153" s="238"/>
      <c r="S153" s="238"/>
      <c r="T153" s="23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0" t="s">
        <v>127</v>
      </c>
      <c r="AU153" s="240" t="s">
        <v>80</v>
      </c>
      <c r="AV153" s="13" t="s">
        <v>80</v>
      </c>
      <c r="AW153" s="13" t="s">
        <v>33</v>
      </c>
      <c r="AX153" s="13" t="s">
        <v>78</v>
      </c>
      <c r="AY153" s="240" t="s">
        <v>113</v>
      </c>
    </row>
    <row r="154" s="2" customFormat="1" ht="16.5" customHeight="1">
      <c r="A154" s="40"/>
      <c r="B154" s="41"/>
      <c r="C154" s="241" t="s">
        <v>205</v>
      </c>
      <c r="D154" s="241" t="s">
        <v>142</v>
      </c>
      <c r="E154" s="242" t="s">
        <v>206</v>
      </c>
      <c r="F154" s="243" t="s">
        <v>207</v>
      </c>
      <c r="G154" s="244" t="s">
        <v>119</v>
      </c>
      <c r="H154" s="245">
        <v>79</v>
      </c>
      <c r="I154" s="246"/>
      <c r="J154" s="247">
        <f>ROUND(I154*H154,2)</f>
        <v>0</v>
      </c>
      <c r="K154" s="243" t="s">
        <v>120</v>
      </c>
      <c r="L154" s="248"/>
      <c r="M154" s="249" t="s">
        <v>19</v>
      </c>
      <c r="N154" s="250" t="s">
        <v>42</v>
      </c>
      <c r="O154" s="86"/>
      <c r="P154" s="219">
        <f>O154*H154</f>
        <v>0</v>
      </c>
      <c r="Q154" s="219">
        <v>0.00010000000000000001</v>
      </c>
      <c r="R154" s="219">
        <f>Q154*H154</f>
        <v>0.0079000000000000008</v>
      </c>
      <c r="S154" s="219">
        <v>0</v>
      </c>
      <c r="T154" s="220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21" t="s">
        <v>145</v>
      </c>
      <c r="AT154" s="221" t="s">
        <v>142</v>
      </c>
      <c r="AU154" s="221" t="s">
        <v>80</v>
      </c>
      <c r="AY154" s="19" t="s">
        <v>113</v>
      </c>
      <c r="BE154" s="222">
        <f>IF(N154="základní",J154,0)</f>
        <v>0</v>
      </c>
      <c r="BF154" s="222">
        <f>IF(N154="snížená",J154,0)</f>
        <v>0</v>
      </c>
      <c r="BG154" s="222">
        <f>IF(N154="zákl. přenesená",J154,0)</f>
        <v>0</v>
      </c>
      <c r="BH154" s="222">
        <f>IF(N154="sníž. přenesená",J154,0)</f>
        <v>0</v>
      </c>
      <c r="BI154" s="222">
        <f>IF(N154="nulová",J154,0)</f>
        <v>0</v>
      </c>
      <c r="BJ154" s="19" t="s">
        <v>78</v>
      </c>
      <c r="BK154" s="222">
        <f>ROUND(I154*H154,2)</f>
        <v>0</v>
      </c>
      <c r="BL154" s="19" t="s">
        <v>121</v>
      </c>
      <c r="BM154" s="221" t="s">
        <v>208</v>
      </c>
    </row>
    <row r="155" s="2" customFormat="1">
      <c r="A155" s="40"/>
      <c r="B155" s="41"/>
      <c r="C155" s="42"/>
      <c r="D155" s="223" t="s">
        <v>123</v>
      </c>
      <c r="E155" s="42"/>
      <c r="F155" s="224" t="s">
        <v>207</v>
      </c>
      <c r="G155" s="42"/>
      <c r="H155" s="42"/>
      <c r="I155" s="225"/>
      <c r="J155" s="42"/>
      <c r="K155" s="42"/>
      <c r="L155" s="46"/>
      <c r="M155" s="226"/>
      <c r="N155" s="227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123</v>
      </c>
      <c r="AU155" s="19" t="s">
        <v>80</v>
      </c>
    </row>
    <row r="156" s="13" customFormat="1">
      <c r="A156" s="13"/>
      <c r="B156" s="230"/>
      <c r="C156" s="231"/>
      <c r="D156" s="223" t="s">
        <v>127</v>
      </c>
      <c r="E156" s="232" t="s">
        <v>19</v>
      </c>
      <c r="F156" s="233" t="s">
        <v>200</v>
      </c>
      <c r="G156" s="231"/>
      <c r="H156" s="234">
        <v>79</v>
      </c>
      <c r="I156" s="235"/>
      <c r="J156" s="231"/>
      <c r="K156" s="231"/>
      <c r="L156" s="236"/>
      <c r="M156" s="237"/>
      <c r="N156" s="238"/>
      <c r="O156" s="238"/>
      <c r="P156" s="238"/>
      <c r="Q156" s="238"/>
      <c r="R156" s="238"/>
      <c r="S156" s="238"/>
      <c r="T156" s="23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0" t="s">
        <v>127</v>
      </c>
      <c r="AU156" s="240" t="s">
        <v>80</v>
      </c>
      <c r="AV156" s="13" t="s">
        <v>80</v>
      </c>
      <c r="AW156" s="13" t="s">
        <v>33</v>
      </c>
      <c r="AX156" s="13" t="s">
        <v>78</v>
      </c>
      <c r="AY156" s="240" t="s">
        <v>113</v>
      </c>
    </row>
    <row r="157" s="2" customFormat="1" ht="16.5" customHeight="1">
      <c r="A157" s="40"/>
      <c r="B157" s="41"/>
      <c r="C157" s="241" t="s">
        <v>209</v>
      </c>
      <c r="D157" s="241" t="s">
        <v>142</v>
      </c>
      <c r="E157" s="242" t="s">
        <v>210</v>
      </c>
      <c r="F157" s="243" t="s">
        <v>211</v>
      </c>
      <c r="G157" s="244" t="s">
        <v>119</v>
      </c>
      <c r="H157" s="245">
        <v>258</v>
      </c>
      <c r="I157" s="246"/>
      <c r="J157" s="247">
        <f>ROUND(I157*H157,2)</f>
        <v>0</v>
      </c>
      <c r="K157" s="243" t="s">
        <v>120</v>
      </c>
      <c r="L157" s="248"/>
      <c r="M157" s="249" t="s">
        <v>19</v>
      </c>
      <c r="N157" s="250" t="s">
        <v>42</v>
      </c>
      <c r="O157" s="86"/>
      <c r="P157" s="219">
        <f>O157*H157</f>
        <v>0</v>
      </c>
      <c r="Q157" s="219">
        <v>0.00035</v>
      </c>
      <c r="R157" s="219">
        <f>Q157*H157</f>
        <v>0.090300000000000005</v>
      </c>
      <c r="S157" s="219">
        <v>0</v>
      </c>
      <c r="T157" s="220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21" t="s">
        <v>145</v>
      </c>
      <c r="AT157" s="221" t="s">
        <v>142</v>
      </c>
      <c r="AU157" s="221" t="s">
        <v>80</v>
      </c>
      <c r="AY157" s="19" t="s">
        <v>113</v>
      </c>
      <c r="BE157" s="222">
        <f>IF(N157="základní",J157,0)</f>
        <v>0</v>
      </c>
      <c r="BF157" s="222">
        <f>IF(N157="snížená",J157,0)</f>
        <v>0</v>
      </c>
      <c r="BG157" s="222">
        <f>IF(N157="zákl. přenesená",J157,0)</f>
        <v>0</v>
      </c>
      <c r="BH157" s="222">
        <f>IF(N157="sníž. přenesená",J157,0)</f>
        <v>0</v>
      </c>
      <c r="BI157" s="222">
        <f>IF(N157="nulová",J157,0)</f>
        <v>0</v>
      </c>
      <c r="BJ157" s="19" t="s">
        <v>78</v>
      </c>
      <c r="BK157" s="222">
        <f>ROUND(I157*H157,2)</f>
        <v>0</v>
      </c>
      <c r="BL157" s="19" t="s">
        <v>121</v>
      </c>
      <c r="BM157" s="221" t="s">
        <v>212</v>
      </c>
    </row>
    <row r="158" s="2" customFormat="1">
      <c r="A158" s="40"/>
      <c r="B158" s="41"/>
      <c r="C158" s="42"/>
      <c r="D158" s="223" t="s">
        <v>123</v>
      </c>
      <c r="E158" s="42"/>
      <c r="F158" s="224" t="s">
        <v>211</v>
      </c>
      <c r="G158" s="42"/>
      <c r="H158" s="42"/>
      <c r="I158" s="225"/>
      <c r="J158" s="42"/>
      <c r="K158" s="42"/>
      <c r="L158" s="46"/>
      <c r="M158" s="226"/>
      <c r="N158" s="227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123</v>
      </c>
      <c r="AU158" s="19" t="s">
        <v>80</v>
      </c>
    </row>
    <row r="159" s="13" customFormat="1">
      <c r="A159" s="13"/>
      <c r="B159" s="230"/>
      <c r="C159" s="231"/>
      <c r="D159" s="223" t="s">
        <v>127</v>
      </c>
      <c r="E159" s="232" t="s">
        <v>19</v>
      </c>
      <c r="F159" s="233" t="s">
        <v>213</v>
      </c>
      <c r="G159" s="231"/>
      <c r="H159" s="234">
        <v>258</v>
      </c>
      <c r="I159" s="235"/>
      <c r="J159" s="231"/>
      <c r="K159" s="231"/>
      <c r="L159" s="236"/>
      <c r="M159" s="237"/>
      <c r="N159" s="238"/>
      <c r="O159" s="238"/>
      <c r="P159" s="238"/>
      <c r="Q159" s="238"/>
      <c r="R159" s="238"/>
      <c r="S159" s="238"/>
      <c r="T159" s="23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0" t="s">
        <v>127</v>
      </c>
      <c r="AU159" s="240" t="s">
        <v>80</v>
      </c>
      <c r="AV159" s="13" t="s">
        <v>80</v>
      </c>
      <c r="AW159" s="13" t="s">
        <v>33</v>
      </c>
      <c r="AX159" s="13" t="s">
        <v>78</v>
      </c>
      <c r="AY159" s="240" t="s">
        <v>113</v>
      </c>
    </row>
    <row r="160" s="2" customFormat="1" ht="16.5" customHeight="1">
      <c r="A160" s="40"/>
      <c r="B160" s="41"/>
      <c r="C160" s="210" t="s">
        <v>214</v>
      </c>
      <c r="D160" s="210" t="s">
        <v>116</v>
      </c>
      <c r="E160" s="211" t="s">
        <v>215</v>
      </c>
      <c r="F160" s="212" t="s">
        <v>216</v>
      </c>
      <c r="G160" s="213" t="s">
        <v>217</v>
      </c>
      <c r="H160" s="214">
        <v>68</v>
      </c>
      <c r="I160" s="215"/>
      <c r="J160" s="216">
        <f>ROUND(I160*H160,2)</f>
        <v>0</v>
      </c>
      <c r="K160" s="212" t="s">
        <v>120</v>
      </c>
      <c r="L160" s="46"/>
      <c r="M160" s="217" t="s">
        <v>19</v>
      </c>
      <c r="N160" s="218" t="s">
        <v>42</v>
      </c>
      <c r="O160" s="86"/>
      <c r="P160" s="219">
        <f>O160*H160</f>
        <v>0</v>
      </c>
      <c r="Q160" s="219">
        <v>0.00012999999999999999</v>
      </c>
      <c r="R160" s="219">
        <f>Q160*H160</f>
        <v>0.0088399999999999989</v>
      </c>
      <c r="S160" s="219">
        <v>0</v>
      </c>
      <c r="T160" s="220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21" t="s">
        <v>121</v>
      </c>
      <c r="AT160" s="221" t="s">
        <v>116</v>
      </c>
      <c r="AU160" s="221" t="s">
        <v>80</v>
      </c>
      <c r="AY160" s="19" t="s">
        <v>113</v>
      </c>
      <c r="BE160" s="222">
        <f>IF(N160="základní",J160,0)</f>
        <v>0</v>
      </c>
      <c r="BF160" s="222">
        <f>IF(N160="snížená",J160,0)</f>
        <v>0</v>
      </c>
      <c r="BG160" s="222">
        <f>IF(N160="zákl. přenesená",J160,0)</f>
        <v>0</v>
      </c>
      <c r="BH160" s="222">
        <f>IF(N160="sníž. přenesená",J160,0)</f>
        <v>0</v>
      </c>
      <c r="BI160" s="222">
        <f>IF(N160="nulová",J160,0)</f>
        <v>0</v>
      </c>
      <c r="BJ160" s="19" t="s">
        <v>78</v>
      </c>
      <c r="BK160" s="222">
        <f>ROUND(I160*H160,2)</f>
        <v>0</v>
      </c>
      <c r="BL160" s="19" t="s">
        <v>121</v>
      </c>
      <c r="BM160" s="221" t="s">
        <v>218</v>
      </c>
    </row>
    <row r="161" s="2" customFormat="1">
      <c r="A161" s="40"/>
      <c r="B161" s="41"/>
      <c r="C161" s="42"/>
      <c r="D161" s="223" t="s">
        <v>123</v>
      </c>
      <c r="E161" s="42"/>
      <c r="F161" s="224" t="s">
        <v>219</v>
      </c>
      <c r="G161" s="42"/>
      <c r="H161" s="42"/>
      <c r="I161" s="225"/>
      <c r="J161" s="42"/>
      <c r="K161" s="42"/>
      <c r="L161" s="46"/>
      <c r="M161" s="226"/>
      <c r="N161" s="227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123</v>
      </c>
      <c r="AU161" s="19" t="s">
        <v>80</v>
      </c>
    </row>
    <row r="162" s="2" customFormat="1">
      <c r="A162" s="40"/>
      <c r="B162" s="41"/>
      <c r="C162" s="42"/>
      <c r="D162" s="228" t="s">
        <v>125</v>
      </c>
      <c r="E162" s="42"/>
      <c r="F162" s="229" t="s">
        <v>220</v>
      </c>
      <c r="G162" s="42"/>
      <c r="H162" s="42"/>
      <c r="I162" s="225"/>
      <c r="J162" s="42"/>
      <c r="K162" s="42"/>
      <c r="L162" s="46"/>
      <c r="M162" s="226"/>
      <c r="N162" s="227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125</v>
      </c>
      <c r="AU162" s="19" t="s">
        <v>80</v>
      </c>
    </row>
    <row r="163" s="13" customFormat="1">
      <c r="A163" s="13"/>
      <c r="B163" s="230"/>
      <c r="C163" s="231"/>
      <c r="D163" s="223" t="s">
        <v>127</v>
      </c>
      <c r="E163" s="232" t="s">
        <v>19</v>
      </c>
      <c r="F163" s="233" t="s">
        <v>221</v>
      </c>
      <c r="G163" s="231"/>
      <c r="H163" s="234">
        <v>33</v>
      </c>
      <c r="I163" s="235"/>
      <c r="J163" s="231"/>
      <c r="K163" s="231"/>
      <c r="L163" s="236"/>
      <c r="M163" s="237"/>
      <c r="N163" s="238"/>
      <c r="O163" s="238"/>
      <c r="P163" s="238"/>
      <c r="Q163" s="238"/>
      <c r="R163" s="238"/>
      <c r="S163" s="238"/>
      <c r="T163" s="23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0" t="s">
        <v>127</v>
      </c>
      <c r="AU163" s="240" t="s">
        <v>80</v>
      </c>
      <c r="AV163" s="13" t="s">
        <v>80</v>
      </c>
      <c r="AW163" s="13" t="s">
        <v>33</v>
      </c>
      <c r="AX163" s="13" t="s">
        <v>71</v>
      </c>
      <c r="AY163" s="240" t="s">
        <v>113</v>
      </c>
    </row>
    <row r="164" s="13" customFormat="1">
      <c r="A164" s="13"/>
      <c r="B164" s="230"/>
      <c r="C164" s="231"/>
      <c r="D164" s="223" t="s">
        <v>127</v>
      </c>
      <c r="E164" s="232" t="s">
        <v>19</v>
      </c>
      <c r="F164" s="233" t="s">
        <v>222</v>
      </c>
      <c r="G164" s="231"/>
      <c r="H164" s="234">
        <v>35</v>
      </c>
      <c r="I164" s="235"/>
      <c r="J164" s="231"/>
      <c r="K164" s="231"/>
      <c r="L164" s="236"/>
      <c r="M164" s="237"/>
      <c r="N164" s="238"/>
      <c r="O164" s="238"/>
      <c r="P164" s="238"/>
      <c r="Q164" s="238"/>
      <c r="R164" s="238"/>
      <c r="S164" s="238"/>
      <c r="T164" s="23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0" t="s">
        <v>127</v>
      </c>
      <c r="AU164" s="240" t="s">
        <v>80</v>
      </c>
      <c r="AV164" s="13" t="s">
        <v>80</v>
      </c>
      <c r="AW164" s="13" t="s">
        <v>33</v>
      </c>
      <c r="AX164" s="13" t="s">
        <v>71</v>
      </c>
      <c r="AY164" s="240" t="s">
        <v>113</v>
      </c>
    </row>
    <row r="165" s="14" customFormat="1">
      <c r="A165" s="14"/>
      <c r="B165" s="251"/>
      <c r="C165" s="252"/>
      <c r="D165" s="223" t="s">
        <v>127</v>
      </c>
      <c r="E165" s="253" t="s">
        <v>19</v>
      </c>
      <c r="F165" s="254" t="s">
        <v>153</v>
      </c>
      <c r="G165" s="252"/>
      <c r="H165" s="255">
        <v>68</v>
      </c>
      <c r="I165" s="256"/>
      <c r="J165" s="252"/>
      <c r="K165" s="252"/>
      <c r="L165" s="257"/>
      <c r="M165" s="258"/>
      <c r="N165" s="259"/>
      <c r="O165" s="259"/>
      <c r="P165" s="259"/>
      <c r="Q165" s="259"/>
      <c r="R165" s="259"/>
      <c r="S165" s="259"/>
      <c r="T165" s="260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1" t="s">
        <v>127</v>
      </c>
      <c r="AU165" s="261" t="s">
        <v>80</v>
      </c>
      <c r="AV165" s="14" t="s">
        <v>121</v>
      </c>
      <c r="AW165" s="14" t="s">
        <v>33</v>
      </c>
      <c r="AX165" s="14" t="s">
        <v>78</v>
      </c>
      <c r="AY165" s="261" t="s">
        <v>113</v>
      </c>
    </row>
    <row r="166" s="2" customFormat="1" ht="16.5" customHeight="1">
      <c r="A166" s="40"/>
      <c r="B166" s="41"/>
      <c r="C166" s="210" t="s">
        <v>223</v>
      </c>
      <c r="D166" s="210" t="s">
        <v>116</v>
      </c>
      <c r="E166" s="211" t="s">
        <v>224</v>
      </c>
      <c r="F166" s="212" t="s">
        <v>225</v>
      </c>
      <c r="G166" s="213" t="s">
        <v>217</v>
      </c>
      <c r="H166" s="214">
        <v>80</v>
      </c>
      <c r="I166" s="215"/>
      <c r="J166" s="216">
        <f>ROUND(I166*H166,2)</f>
        <v>0</v>
      </c>
      <c r="K166" s="212" t="s">
        <v>120</v>
      </c>
      <c r="L166" s="46"/>
      <c r="M166" s="217" t="s">
        <v>19</v>
      </c>
      <c r="N166" s="218" t="s">
        <v>42</v>
      </c>
      <c r="O166" s="86"/>
      <c r="P166" s="219">
        <f>O166*H166</f>
        <v>0</v>
      </c>
      <c r="Q166" s="219">
        <v>0.00012999999999999999</v>
      </c>
      <c r="R166" s="219">
        <f>Q166*H166</f>
        <v>0.0104</v>
      </c>
      <c r="S166" s="219">
        <v>0</v>
      </c>
      <c r="T166" s="220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21" t="s">
        <v>121</v>
      </c>
      <c r="AT166" s="221" t="s">
        <v>116</v>
      </c>
      <c r="AU166" s="221" t="s">
        <v>80</v>
      </c>
      <c r="AY166" s="19" t="s">
        <v>113</v>
      </c>
      <c r="BE166" s="222">
        <f>IF(N166="základní",J166,0)</f>
        <v>0</v>
      </c>
      <c r="BF166" s="222">
        <f>IF(N166="snížená",J166,0)</f>
        <v>0</v>
      </c>
      <c r="BG166" s="222">
        <f>IF(N166="zákl. přenesená",J166,0)</f>
        <v>0</v>
      </c>
      <c r="BH166" s="222">
        <f>IF(N166="sníž. přenesená",J166,0)</f>
        <v>0</v>
      </c>
      <c r="BI166" s="222">
        <f>IF(N166="nulová",J166,0)</f>
        <v>0</v>
      </c>
      <c r="BJ166" s="19" t="s">
        <v>78</v>
      </c>
      <c r="BK166" s="222">
        <f>ROUND(I166*H166,2)</f>
        <v>0</v>
      </c>
      <c r="BL166" s="19" t="s">
        <v>121</v>
      </c>
      <c r="BM166" s="221" t="s">
        <v>226</v>
      </c>
    </row>
    <row r="167" s="2" customFormat="1">
      <c r="A167" s="40"/>
      <c r="B167" s="41"/>
      <c r="C167" s="42"/>
      <c r="D167" s="223" t="s">
        <v>123</v>
      </c>
      <c r="E167" s="42"/>
      <c r="F167" s="224" t="s">
        <v>227</v>
      </c>
      <c r="G167" s="42"/>
      <c r="H167" s="42"/>
      <c r="I167" s="225"/>
      <c r="J167" s="42"/>
      <c r="K167" s="42"/>
      <c r="L167" s="46"/>
      <c r="M167" s="226"/>
      <c r="N167" s="227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123</v>
      </c>
      <c r="AU167" s="19" t="s">
        <v>80</v>
      </c>
    </row>
    <row r="168" s="2" customFormat="1">
      <c r="A168" s="40"/>
      <c r="B168" s="41"/>
      <c r="C168" s="42"/>
      <c r="D168" s="228" t="s">
        <v>125</v>
      </c>
      <c r="E168" s="42"/>
      <c r="F168" s="229" t="s">
        <v>228</v>
      </c>
      <c r="G168" s="42"/>
      <c r="H168" s="42"/>
      <c r="I168" s="225"/>
      <c r="J168" s="42"/>
      <c r="K168" s="42"/>
      <c r="L168" s="46"/>
      <c r="M168" s="226"/>
      <c r="N168" s="227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125</v>
      </c>
      <c r="AU168" s="19" t="s">
        <v>80</v>
      </c>
    </row>
    <row r="169" s="13" customFormat="1">
      <c r="A169" s="13"/>
      <c r="B169" s="230"/>
      <c r="C169" s="231"/>
      <c r="D169" s="223" t="s">
        <v>127</v>
      </c>
      <c r="E169" s="232" t="s">
        <v>19</v>
      </c>
      <c r="F169" s="233" t="s">
        <v>229</v>
      </c>
      <c r="G169" s="231"/>
      <c r="H169" s="234">
        <v>46</v>
      </c>
      <c r="I169" s="235"/>
      <c r="J169" s="231"/>
      <c r="K169" s="231"/>
      <c r="L169" s="236"/>
      <c r="M169" s="237"/>
      <c r="N169" s="238"/>
      <c r="O169" s="238"/>
      <c r="P169" s="238"/>
      <c r="Q169" s="238"/>
      <c r="R169" s="238"/>
      <c r="S169" s="238"/>
      <c r="T169" s="23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0" t="s">
        <v>127</v>
      </c>
      <c r="AU169" s="240" t="s">
        <v>80</v>
      </c>
      <c r="AV169" s="13" t="s">
        <v>80</v>
      </c>
      <c r="AW169" s="13" t="s">
        <v>33</v>
      </c>
      <c r="AX169" s="13" t="s">
        <v>71</v>
      </c>
      <c r="AY169" s="240" t="s">
        <v>113</v>
      </c>
    </row>
    <row r="170" s="13" customFormat="1">
      <c r="A170" s="13"/>
      <c r="B170" s="230"/>
      <c r="C170" s="231"/>
      <c r="D170" s="223" t="s">
        <v>127</v>
      </c>
      <c r="E170" s="232" t="s">
        <v>19</v>
      </c>
      <c r="F170" s="233" t="s">
        <v>230</v>
      </c>
      <c r="G170" s="231"/>
      <c r="H170" s="234">
        <v>34</v>
      </c>
      <c r="I170" s="235"/>
      <c r="J170" s="231"/>
      <c r="K170" s="231"/>
      <c r="L170" s="236"/>
      <c r="M170" s="237"/>
      <c r="N170" s="238"/>
      <c r="O170" s="238"/>
      <c r="P170" s="238"/>
      <c r="Q170" s="238"/>
      <c r="R170" s="238"/>
      <c r="S170" s="238"/>
      <c r="T170" s="23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0" t="s">
        <v>127</v>
      </c>
      <c r="AU170" s="240" t="s">
        <v>80</v>
      </c>
      <c r="AV170" s="13" t="s">
        <v>80</v>
      </c>
      <c r="AW170" s="13" t="s">
        <v>33</v>
      </c>
      <c r="AX170" s="13" t="s">
        <v>71</v>
      </c>
      <c r="AY170" s="240" t="s">
        <v>113</v>
      </c>
    </row>
    <row r="171" s="14" customFormat="1">
      <c r="A171" s="14"/>
      <c r="B171" s="251"/>
      <c r="C171" s="252"/>
      <c r="D171" s="223" t="s">
        <v>127</v>
      </c>
      <c r="E171" s="253" t="s">
        <v>19</v>
      </c>
      <c r="F171" s="254" t="s">
        <v>153</v>
      </c>
      <c r="G171" s="252"/>
      <c r="H171" s="255">
        <v>80</v>
      </c>
      <c r="I171" s="256"/>
      <c r="J171" s="252"/>
      <c r="K171" s="252"/>
      <c r="L171" s="257"/>
      <c r="M171" s="258"/>
      <c r="N171" s="259"/>
      <c r="O171" s="259"/>
      <c r="P171" s="259"/>
      <c r="Q171" s="259"/>
      <c r="R171" s="259"/>
      <c r="S171" s="259"/>
      <c r="T171" s="260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1" t="s">
        <v>127</v>
      </c>
      <c r="AU171" s="261" t="s">
        <v>80</v>
      </c>
      <c r="AV171" s="14" t="s">
        <v>121</v>
      </c>
      <c r="AW171" s="14" t="s">
        <v>33</v>
      </c>
      <c r="AX171" s="14" t="s">
        <v>78</v>
      </c>
      <c r="AY171" s="261" t="s">
        <v>113</v>
      </c>
    </row>
    <row r="172" s="2" customFormat="1" ht="16.5" customHeight="1">
      <c r="A172" s="40"/>
      <c r="B172" s="41"/>
      <c r="C172" s="210" t="s">
        <v>231</v>
      </c>
      <c r="D172" s="210" t="s">
        <v>116</v>
      </c>
      <c r="E172" s="211" t="s">
        <v>232</v>
      </c>
      <c r="F172" s="212" t="s">
        <v>233</v>
      </c>
      <c r="G172" s="213" t="s">
        <v>217</v>
      </c>
      <c r="H172" s="214">
        <v>115</v>
      </c>
      <c r="I172" s="215"/>
      <c r="J172" s="216">
        <f>ROUND(I172*H172,2)</f>
        <v>0</v>
      </c>
      <c r="K172" s="212" t="s">
        <v>120</v>
      </c>
      <c r="L172" s="46"/>
      <c r="M172" s="217" t="s">
        <v>19</v>
      </c>
      <c r="N172" s="218" t="s">
        <v>42</v>
      </c>
      <c r="O172" s="86"/>
      <c r="P172" s="219">
        <f>O172*H172</f>
        <v>0</v>
      </c>
      <c r="Q172" s="219">
        <v>6.0000000000000002E-05</v>
      </c>
      <c r="R172" s="219">
        <f>Q172*H172</f>
        <v>0.0068999999999999999</v>
      </c>
      <c r="S172" s="219">
        <v>0</v>
      </c>
      <c r="T172" s="220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21" t="s">
        <v>121</v>
      </c>
      <c r="AT172" s="221" t="s">
        <v>116</v>
      </c>
      <c r="AU172" s="221" t="s">
        <v>80</v>
      </c>
      <c r="AY172" s="19" t="s">
        <v>113</v>
      </c>
      <c r="BE172" s="222">
        <f>IF(N172="základní",J172,0)</f>
        <v>0</v>
      </c>
      <c r="BF172" s="222">
        <f>IF(N172="snížená",J172,0)</f>
        <v>0</v>
      </c>
      <c r="BG172" s="222">
        <f>IF(N172="zákl. přenesená",J172,0)</f>
        <v>0</v>
      </c>
      <c r="BH172" s="222">
        <f>IF(N172="sníž. přenesená",J172,0)</f>
        <v>0</v>
      </c>
      <c r="BI172" s="222">
        <f>IF(N172="nulová",J172,0)</f>
        <v>0</v>
      </c>
      <c r="BJ172" s="19" t="s">
        <v>78</v>
      </c>
      <c r="BK172" s="222">
        <f>ROUND(I172*H172,2)</f>
        <v>0</v>
      </c>
      <c r="BL172" s="19" t="s">
        <v>121</v>
      </c>
      <c r="BM172" s="221" t="s">
        <v>234</v>
      </c>
    </row>
    <row r="173" s="2" customFormat="1">
      <c r="A173" s="40"/>
      <c r="B173" s="41"/>
      <c r="C173" s="42"/>
      <c r="D173" s="223" t="s">
        <v>123</v>
      </c>
      <c r="E173" s="42"/>
      <c r="F173" s="224" t="s">
        <v>235</v>
      </c>
      <c r="G173" s="42"/>
      <c r="H173" s="42"/>
      <c r="I173" s="225"/>
      <c r="J173" s="42"/>
      <c r="K173" s="42"/>
      <c r="L173" s="46"/>
      <c r="M173" s="226"/>
      <c r="N173" s="227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123</v>
      </c>
      <c r="AU173" s="19" t="s">
        <v>80</v>
      </c>
    </row>
    <row r="174" s="2" customFormat="1">
      <c r="A174" s="40"/>
      <c r="B174" s="41"/>
      <c r="C174" s="42"/>
      <c r="D174" s="228" t="s">
        <v>125</v>
      </c>
      <c r="E174" s="42"/>
      <c r="F174" s="229" t="s">
        <v>236</v>
      </c>
      <c r="G174" s="42"/>
      <c r="H174" s="42"/>
      <c r="I174" s="225"/>
      <c r="J174" s="42"/>
      <c r="K174" s="42"/>
      <c r="L174" s="46"/>
      <c r="M174" s="226"/>
      <c r="N174" s="227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125</v>
      </c>
      <c r="AU174" s="19" t="s">
        <v>80</v>
      </c>
    </row>
    <row r="175" s="13" customFormat="1">
      <c r="A175" s="13"/>
      <c r="B175" s="230"/>
      <c r="C175" s="231"/>
      <c r="D175" s="223" t="s">
        <v>127</v>
      </c>
      <c r="E175" s="232" t="s">
        <v>19</v>
      </c>
      <c r="F175" s="233" t="s">
        <v>237</v>
      </c>
      <c r="G175" s="231"/>
      <c r="H175" s="234">
        <v>115</v>
      </c>
      <c r="I175" s="235"/>
      <c r="J175" s="231"/>
      <c r="K175" s="231"/>
      <c r="L175" s="236"/>
      <c r="M175" s="237"/>
      <c r="N175" s="238"/>
      <c r="O175" s="238"/>
      <c r="P175" s="238"/>
      <c r="Q175" s="238"/>
      <c r="R175" s="238"/>
      <c r="S175" s="238"/>
      <c r="T175" s="23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0" t="s">
        <v>127</v>
      </c>
      <c r="AU175" s="240" t="s">
        <v>80</v>
      </c>
      <c r="AV175" s="13" t="s">
        <v>80</v>
      </c>
      <c r="AW175" s="13" t="s">
        <v>33</v>
      </c>
      <c r="AX175" s="13" t="s">
        <v>78</v>
      </c>
      <c r="AY175" s="240" t="s">
        <v>113</v>
      </c>
    </row>
    <row r="176" s="2" customFormat="1" ht="16.5" customHeight="1">
      <c r="A176" s="40"/>
      <c r="B176" s="41"/>
      <c r="C176" s="210" t="s">
        <v>238</v>
      </c>
      <c r="D176" s="210" t="s">
        <v>116</v>
      </c>
      <c r="E176" s="211" t="s">
        <v>239</v>
      </c>
      <c r="F176" s="212" t="s">
        <v>240</v>
      </c>
      <c r="G176" s="213" t="s">
        <v>217</v>
      </c>
      <c r="H176" s="214">
        <v>441</v>
      </c>
      <c r="I176" s="215"/>
      <c r="J176" s="216">
        <f>ROUND(I176*H176,2)</f>
        <v>0</v>
      </c>
      <c r="K176" s="212" t="s">
        <v>120</v>
      </c>
      <c r="L176" s="46"/>
      <c r="M176" s="217" t="s">
        <v>19</v>
      </c>
      <c r="N176" s="218" t="s">
        <v>42</v>
      </c>
      <c r="O176" s="86"/>
      <c r="P176" s="219">
        <f>O176*H176</f>
        <v>0</v>
      </c>
      <c r="Q176" s="219">
        <v>0.00025999999999999998</v>
      </c>
      <c r="R176" s="219">
        <f>Q176*H176</f>
        <v>0.11465999999999998</v>
      </c>
      <c r="S176" s="219">
        <v>0</v>
      </c>
      <c r="T176" s="220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21" t="s">
        <v>121</v>
      </c>
      <c r="AT176" s="221" t="s">
        <v>116</v>
      </c>
      <c r="AU176" s="221" t="s">
        <v>80</v>
      </c>
      <c r="AY176" s="19" t="s">
        <v>113</v>
      </c>
      <c r="BE176" s="222">
        <f>IF(N176="základní",J176,0)</f>
        <v>0</v>
      </c>
      <c r="BF176" s="222">
        <f>IF(N176="snížená",J176,0)</f>
        <v>0</v>
      </c>
      <c r="BG176" s="222">
        <f>IF(N176="zákl. přenesená",J176,0)</f>
        <v>0</v>
      </c>
      <c r="BH176" s="222">
        <f>IF(N176="sníž. přenesená",J176,0)</f>
        <v>0</v>
      </c>
      <c r="BI176" s="222">
        <f>IF(N176="nulová",J176,0)</f>
        <v>0</v>
      </c>
      <c r="BJ176" s="19" t="s">
        <v>78</v>
      </c>
      <c r="BK176" s="222">
        <f>ROUND(I176*H176,2)</f>
        <v>0</v>
      </c>
      <c r="BL176" s="19" t="s">
        <v>121</v>
      </c>
      <c r="BM176" s="221" t="s">
        <v>241</v>
      </c>
    </row>
    <row r="177" s="2" customFormat="1">
      <c r="A177" s="40"/>
      <c r="B177" s="41"/>
      <c r="C177" s="42"/>
      <c r="D177" s="223" t="s">
        <v>123</v>
      </c>
      <c r="E177" s="42"/>
      <c r="F177" s="224" t="s">
        <v>242</v>
      </c>
      <c r="G177" s="42"/>
      <c r="H177" s="42"/>
      <c r="I177" s="225"/>
      <c r="J177" s="42"/>
      <c r="K177" s="42"/>
      <c r="L177" s="46"/>
      <c r="M177" s="226"/>
      <c r="N177" s="227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123</v>
      </c>
      <c r="AU177" s="19" t="s">
        <v>80</v>
      </c>
    </row>
    <row r="178" s="2" customFormat="1">
      <c r="A178" s="40"/>
      <c r="B178" s="41"/>
      <c r="C178" s="42"/>
      <c r="D178" s="228" t="s">
        <v>125</v>
      </c>
      <c r="E178" s="42"/>
      <c r="F178" s="229" t="s">
        <v>243</v>
      </c>
      <c r="G178" s="42"/>
      <c r="H178" s="42"/>
      <c r="I178" s="225"/>
      <c r="J178" s="42"/>
      <c r="K178" s="42"/>
      <c r="L178" s="46"/>
      <c r="M178" s="226"/>
      <c r="N178" s="227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125</v>
      </c>
      <c r="AU178" s="19" t="s">
        <v>80</v>
      </c>
    </row>
    <row r="179" s="13" customFormat="1">
      <c r="A179" s="13"/>
      <c r="B179" s="230"/>
      <c r="C179" s="231"/>
      <c r="D179" s="223" t="s">
        <v>127</v>
      </c>
      <c r="E179" s="232" t="s">
        <v>19</v>
      </c>
      <c r="F179" s="233" t="s">
        <v>244</v>
      </c>
      <c r="G179" s="231"/>
      <c r="H179" s="234">
        <v>424</v>
      </c>
      <c r="I179" s="235"/>
      <c r="J179" s="231"/>
      <c r="K179" s="231"/>
      <c r="L179" s="236"/>
      <c r="M179" s="237"/>
      <c r="N179" s="238"/>
      <c r="O179" s="238"/>
      <c r="P179" s="238"/>
      <c r="Q179" s="238"/>
      <c r="R179" s="238"/>
      <c r="S179" s="238"/>
      <c r="T179" s="23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0" t="s">
        <v>127</v>
      </c>
      <c r="AU179" s="240" t="s">
        <v>80</v>
      </c>
      <c r="AV179" s="13" t="s">
        <v>80</v>
      </c>
      <c r="AW179" s="13" t="s">
        <v>33</v>
      </c>
      <c r="AX179" s="13" t="s">
        <v>71</v>
      </c>
      <c r="AY179" s="240" t="s">
        <v>113</v>
      </c>
    </row>
    <row r="180" s="13" customFormat="1">
      <c r="A180" s="13"/>
      <c r="B180" s="230"/>
      <c r="C180" s="231"/>
      <c r="D180" s="223" t="s">
        <v>127</v>
      </c>
      <c r="E180" s="232" t="s">
        <v>19</v>
      </c>
      <c r="F180" s="233" t="s">
        <v>245</v>
      </c>
      <c r="G180" s="231"/>
      <c r="H180" s="234">
        <v>17</v>
      </c>
      <c r="I180" s="235"/>
      <c r="J180" s="231"/>
      <c r="K180" s="231"/>
      <c r="L180" s="236"/>
      <c r="M180" s="237"/>
      <c r="N180" s="238"/>
      <c r="O180" s="238"/>
      <c r="P180" s="238"/>
      <c r="Q180" s="238"/>
      <c r="R180" s="238"/>
      <c r="S180" s="238"/>
      <c r="T180" s="23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0" t="s">
        <v>127</v>
      </c>
      <c r="AU180" s="240" t="s">
        <v>80</v>
      </c>
      <c r="AV180" s="13" t="s">
        <v>80</v>
      </c>
      <c r="AW180" s="13" t="s">
        <v>33</v>
      </c>
      <c r="AX180" s="13" t="s">
        <v>71</v>
      </c>
      <c r="AY180" s="240" t="s">
        <v>113</v>
      </c>
    </row>
    <row r="181" s="14" customFormat="1">
      <c r="A181" s="14"/>
      <c r="B181" s="251"/>
      <c r="C181" s="252"/>
      <c r="D181" s="223" t="s">
        <v>127</v>
      </c>
      <c r="E181" s="253" t="s">
        <v>19</v>
      </c>
      <c r="F181" s="254" t="s">
        <v>153</v>
      </c>
      <c r="G181" s="252"/>
      <c r="H181" s="255">
        <v>441</v>
      </c>
      <c r="I181" s="256"/>
      <c r="J181" s="252"/>
      <c r="K181" s="252"/>
      <c r="L181" s="257"/>
      <c r="M181" s="258"/>
      <c r="N181" s="259"/>
      <c r="O181" s="259"/>
      <c r="P181" s="259"/>
      <c r="Q181" s="259"/>
      <c r="R181" s="259"/>
      <c r="S181" s="259"/>
      <c r="T181" s="260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61" t="s">
        <v>127</v>
      </c>
      <c r="AU181" s="261" t="s">
        <v>80</v>
      </c>
      <c r="AV181" s="14" t="s">
        <v>121</v>
      </c>
      <c r="AW181" s="14" t="s">
        <v>33</v>
      </c>
      <c r="AX181" s="14" t="s">
        <v>78</v>
      </c>
      <c r="AY181" s="261" t="s">
        <v>113</v>
      </c>
    </row>
    <row r="182" s="2" customFormat="1" ht="16.5" customHeight="1">
      <c r="A182" s="40"/>
      <c r="B182" s="41"/>
      <c r="C182" s="210" t="s">
        <v>246</v>
      </c>
      <c r="D182" s="210" t="s">
        <v>116</v>
      </c>
      <c r="E182" s="211" t="s">
        <v>247</v>
      </c>
      <c r="F182" s="212" t="s">
        <v>248</v>
      </c>
      <c r="G182" s="213" t="s">
        <v>217</v>
      </c>
      <c r="H182" s="214">
        <v>509</v>
      </c>
      <c r="I182" s="215"/>
      <c r="J182" s="216">
        <f>ROUND(I182*H182,2)</f>
        <v>0</v>
      </c>
      <c r="K182" s="212" t="s">
        <v>120</v>
      </c>
      <c r="L182" s="46"/>
      <c r="M182" s="217" t="s">
        <v>19</v>
      </c>
      <c r="N182" s="218" t="s">
        <v>42</v>
      </c>
      <c r="O182" s="86"/>
      <c r="P182" s="219">
        <f>O182*H182</f>
        <v>0</v>
      </c>
      <c r="Q182" s="219">
        <v>0.00016000000000000001</v>
      </c>
      <c r="R182" s="219">
        <f>Q182*H182</f>
        <v>0.081440000000000012</v>
      </c>
      <c r="S182" s="219">
        <v>0</v>
      </c>
      <c r="T182" s="220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21" t="s">
        <v>121</v>
      </c>
      <c r="AT182" s="221" t="s">
        <v>116</v>
      </c>
      <c r="AU182" s="221" t="s">
        <v>80</v>
      </c>
      <c r="AY182" s="19" t="s">
        <v>113</v>
      </c>
      <c r="BE182" s="222">
        <f>IF(N182="základní",J182,0)</f>
        <v>0</v>
      </c>
      <c r="BF182" s="222">
        <f>IF(N182="snížená",J182,0)</f>
        <v>0</v>
      </c>
      <c r="BG182" s="222">
        <f>IF(N182="zákl. přenesená",J182,0)</f>
        <v>0</v>
      </c>
      <c r="BH182" s="222">
        <f>IF(N182="sníž. přenesená",J182,0)</f>
        <v>0</v>
      </c>
      <c r="BI182" s="222">
        <f>IF(N182="nulová",J182,0)</f>
        <v>0</v>
      </c>
      <c r="BJ182" s="19" t="s">
        <v>78</v>
      </c>
      <c r="BK182" s="222">
        <f>ROUND(I182*H182,2)</f>
        <v>0</v>
      </c>
      <c r="BL182" s="19" t="s">
        <v>121</v>
      </c>
      <c r="BM182" s="221" t="s">
        <v>249</v>
      </c>
    </row>
    <row r="183" s="2" customFormat="1">
      <c r="A183" s="40"/>
      <c r="B183" s="41"/>
      <c r="C183" s="42"/>
      <c r="D183" s="223" t="s">
        <v>123</v>
      </c>
      <c r="E183" s="42"/>
      <c r="F183" s="224" t="s">
        <v>250</v>
      </c>
      <c r="G183" s="42"/>
      <c r="H183" s="42"/>
      <c r="I183" s="225"/>
      <c r="J183" s="42"/>
      <c r="K183" s="42"/>
      <c r="L183" s="46"/>
      <c r="M183" s="226"/>
      <c r="N183" s="227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123</v>
      </c>
      <c r="AU183" s="19" t="s">
        <v>80</v>
      </c>
    </row>
    <row r="184" s="2" customFormat="1">
      <c r="A184" s="40"/>
      <c r="B184" s="41"/>
      <c r="C184" s="42"/>
      <c r="D184" s="228" t="s">
        <v>125</v>
      </c>
      <c r="E184" s="42"/>
      <c r="F184" s="229" t="s">
        <v>251</v>
      </c>
      <c r="G184" s="42"/>
      <c r="H184" s="42"/>
      <c r="I184" s="225"/>
      <c r="J184" s="42"/>
      <c r="K184" s="42"/>
      <c r="L184" s="46"/>
      <c r="M184" s="226"/>
      <c r="N184" s="227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125</v>
      </c>
      <c r="AU184" s="19" t="s">
        <v>80</v>
      </c>
    </row>
    <row r="185" s="13" customFormat="1">
      <c r="A185" s="13"/>
      <c r="B185" s="230"/>
      <c r="C185" s="231"/>
      <c r="D185" s="223" t="s">
        <v>127</v>
      </c>
      <c r="E185" s="232" t="s">
        <v>19</v>
      </c>
      <c r="F185" s="233" t="s">
        <v>252</v>
      </c>
      <c r="G185" s="231"/>
      <c r="H185" s="234">
        <v>509</v>
      </c>
      <c r="I185" s="235"/>
      <c r="J185" s="231"/>
      <c r="K185" s="231"/>
      <c r="L185" s="236"/>
      <c r="M185" s="237"/>
      <c r="N185" s="238"/>
      <c r="O185" s="238"/>
      <c r="P185" s="238"/>
      <c r="Q185" s="238"/>
      <c r="R185" s="238"/>
      <c r="S185" s="238"/>
      <c r="T185" s="23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0" t="s">
        <v>127</v>
      </c>
      <c r="AU185" s="240" t="s">
        <v>80</v>
      </c>
      <c r="AV185" s="13" t="s">
        <v>80</v>
      </c>
      <c r="AW185" s="13" t="s">
        <v>33</v>
      </c>
      <c r="AX185" s="13" t="s">
        <v>78</v>
      </c>
      <c r="AY185" s="240" t="s">
        <v>113</v>
      </c>
    </row>
    <row r="186" s="2" customFormat="1" ht="16.5" customHeight="1">
      <c r="A186" s="40"/>
      <c r="B186" s="41"/>
      <c r="C186" s="210" t="s">
        <v>7</v>
      </c>
      <c r="D186" s="210" t="s">
        <v>116</v>
      </c>
      <c r="E186" s="211" t="s">
        <v>253</v>
      </c>
      <c r="F186" s="212" t="s">
        <v>254</v>
      </c>
      <c r="G186" s="213" t="s">
        <v>255</v>
      </c>
      <c r="H186" s="214">
        <v>143</v>
      </c>
      <c r="I186" s="215"/>
      <c r="J186" s="216">
        <f>ROUND(I186*H186,2)</f>
        <v>0</v>
      </c>
      <c r="K186" s="212" t="s">
        <v>19</v>
      </c>
      <c r="L186" s="46"/>
      <c r="M186" s="217" t="s">
        <v>19</v>
      </c>
      <c r="N186" s="218" t="s">
        <v>42</v>
      </c>
      <c r="O186" s="86"/>
      <c r="P186" s="219">
        <f>O186*H186</f>
        <v>0</v>
      </c>
      <c r="Q186" s="219">
        <v>0.0011999999999999999</v>
      </c>
      <c r="R186" s="219">
        <f>Q186*H186</f>
        <v>0.17159999999999998</v>
      </c>
      <c r="S186" s="219">
        <v>0</v>
      </c>
      <c r="T186" s="220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21" t="s">
        <v>121</v>
      </c>
      <c r="AT186" s="221" t="s">
        <v>116</v>
      </c>
      <c r="AU186" s="221" t="s">
        <v>80</v>
      </c>
      <c r="AY186" s="19" t="s">
        <v>113</v>
      </c>
      <c r="BE186" s="222">
        <f>IF(N186="základní",J186,0)</f>
        <v>0</v>
      </c>
      <c r="BF186" s="222">
        <f>IF(N186="snížená",J186,0)</f>
        <v>0</v>
      </c>
      <c r="BG186" s="222">
        <f>IF(N186="zákl. přenesená",J186,0)</f>
        <v>0</v>
      </c>
      <c r="BH186" s="222">
        <f>IF(N186="sníž. přenesená",J186,0)</f>
        <v>0</v>
      </c>
      <c r="BI186" s="222">
        <f>IF(N186="nulová",J186,0)</f>
        <v>0</v>
      </c>
      <c r="BJ186" s="19" t="s">
        <v>78</v>
      </c>
      <c r="BK186" s="222">
        <f>ROUND(I186*H186,2)</f>
        <v>0</v>
      </c>
      <c r="BL186" s="19" t="s">
        <v>121</v>
      </c>
      <c r="BM186" s="221" t="s">
        <v>256</v>
      </c>
    </row>
    <row r="187" s="2" customFormat="1">
      <c r="A187" s="40"/>
      <c r="B187" s="41"/>
      <c r="C187" s="42"/>
      <c r="D187" s="223" t="s">
        <v>123</v>
      </c>
      <c r="E187" s="42"/>
      <c r="F187" s="224" t="s">
        <v>254</v>
      </c>
      <c r="G187" s="42"/>
      <c r="H187" s="42"/>
      <c r="I187" s="225"/>
      <c r="J187" s="42"/>
      <c r="K187" s="42"/>
      <c r="L187" s="46"/>
      <c r="M187" s="226"/>
      <c r="N187" s="227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123</v>
      </c>
      <c r="AU187" s="19" t="s">
        <v>80</v>
      </c>
    </row>
    <row r="188" s="13" customFormat="1">
      <c r="A188" s="13"/>
      <c r="B188" s="230"/>
      <c r="C188" s="231"/>
      <c r="D188" s="223" t="s">
        <v>127</v>
      </c>
      <c r="E188" s="232" t="s">
        <v>19</v>
      </c>
      <c r="F188" s="233" t="s">
        <v>257</v>
      </c>
      <c r="G188" s="231"/>
      <c r="H188" s="234">
        <v>143</v>
      </c>
      <c r="I188" s="235"/>
      <c r="J188" s="231"/>
      <c r="K188" s="231"/>
      <c r="L188" s="236"/>
      <c r="M188" s="237"/>
      <c r="N188" s="238"/>
      <c r="O188" s="238"/>
      <c r="P188" s="238"/>
      <c r="Q188" s="238"/>
      <c r="R188" s="238"/>
      <c r="S188" s="238"/>
      <c r="T188" s="239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0" t="s">
        <v>127</v>
      </c>
      <c r="AU188" s="240" t="s">
        <v>80</v>
      </c>
      <c r="AV188" s="13" t="s">
        <v>80</v>
      </c>
      <c r="AW188" s="13" t="s">
        <v>33</v>
      </c>
      <c r="AX188" s="13" t="s">
        <v>78</v>
      </c>
      <c r="AY188" s="240" t="s">
        <v>113</v>
      </c>
    </row>
    <row r="189" s="2" customFormat="1" ht="16.5" customHeight="1">
      <c r="A189" s="40"/>
      <c r="B189" s="41"/>
      <c r="C189" s="210" t="s">
        <v>258</v>
      </c>
      <c r="D189" s="210" t="s">
        <v>116</v>
      </c>
      <c r="E189" s="211" t="s">
        <v>259</v>
      </c>
      <c r="F189" s="212" t="s">
        <v>260</v>
      </c>
      <c r="G189" s="213" t="s">
        <v>255</v>
      </c>
      <c r="H189" s="214">
        <v>27</v>
      </c>
      <c r="I189" s="215"/>
      <c r="J189" s="216">
        <f>ROUND(I189*H189,2)</f>
        <v>0</v>
      </c>
      <c r="K189" s="212" t="s">
        <v>120</v>
      </c>
      <c r="L189" s="46"/>
      <c r="M189" s="217" t="s">
        <v>19</v>
      </c>
      <c r="N189" s="218" t="s">
        <v>42</v>
      </c>
      <c r="O189" s="86"/>
      <c r="P189" s="219">
        <f>O189*H189</f>
        <v>0</v>
      </c>
      <c r="Q189" s="219">
        <v>0.0014499999999999999</v>
      </c>
      <c r="R189" s="219">
        <f>Q189*H189</f>
        <v>0.039149999999999997</v>
      </c>
      <c r="S189" s="219">
        <v>0</v>
      </c>
      <c r="T189" s="220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21" t="s">
        <v>121</v>
      </c>
      <c r="AT189" s="221" t="s">
        <v>116</v>
      </c>
      <c r="AU189" s="221" t="s">
        <v>80</v>
      </c>
      <c r="AY189" s="19" t="s">
        <v>113</v>
      </c>
      <c r="BE189" s="222">
        <f>IF(N189="základní",J189,0)</f>
        <v>0</v>
      </c>
      <c r="BF189" s="222">
        <f>IF(N189="snížená",J189,0)</f>
        <v>0</v>
      </c>
      <c r="BG189" s="222">
        <f>IF(N189="zákl. přenesená",J189,0)</f>
        <v>0</v>
      </c>
      <c r="BH189" s="222">
        <f>IF(N189="sníž. přenesená",J189,0)</f>
        <v>0</v>
      </c>
      <c r="BI189" s="222">
        <f>IF(N189="nulová",J189,0)</f>
        <v>0</v>
      </c>
      <c r="BJ189" s="19" t="s">
        <v>78</v>
      </c>
      <c r="BK189" s="222">
        <f>ROUND(I189*H189,2)</f>
        <v>0</v>
      </c>
      <c r="BL189" s="19" t="s">
        <v>121</v>
      </c>
      <c r="BM189" s="221" t="s">
        <v>261</v>
      </c>
    </row>
    <row r="190" s="2" customFormat="1">
      <c r="A190" s="40"/>
      <c r="B190" s="41"/>
      <c r="C190" s="42"/>
      <c r="D190" s="223" t="s">
        <v>123</v>
      </c>
      <c r="E190" s="42"/>
      <c r="F190" s="224" t="s">
        <v>262</v>
      </c>
      <c r="G190" s="42"/>
      <c r="H190" s="42"/>
      <c r="I190" s="225"/>
      <c r="J190" s="42"/>
      <c r="K190" s="42"/>
      <c r="L190" s="46"/>
      <c r="M190" s="226"/>
      <c r="N190" s="227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123</v>
      </c>
      <c r="AU190" s="19" t="s">
        <v>80</v>
      </c>
    </row>
    <row r="191" s="2" customFormat="1">
      <c r="A191" s="40"/>
      <c r="B191" s="41"/>
      <c r="C191" s="42"/>
      <c r="D191" s="228" t="s">
        <v>125</v>
      </c>
      <c r="E191" s="42"/>
      <c r="F191" s="229" t="s">
        <v>263</v>
      </c>
      <c r="G191" s="42"/>
      <c r="H191" s="42"/>
      <c r="I191" s="225"/>
      <c r="J191" s="42"/>
      <c r="K191" s="42"/>
      <c r="L191" s="46"/>
      <c r="M191" s="226"/>
      <c r="N191" s="227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125</v>
      </c>
      <c r="AU191" s="19" t="s">
        <v>80</v>
      </c>
    </row>
    <row r="192" s="13" customFormat="1">
      <c r="A192" s="13"/>
      <c r="B192" s="230"/>
      <c r="C192" s="231"/>
      <c r="D192" s="223" t="s">
        <v>127</v>
      </c>
      <c r="E192" s="232" t="s">
        <v>19</v>
      </c>
      <c r="F192" s="233" t="s">
        <v>264</v>
      </c>
      <c r="G192" s="231"/>
      <c r="H192" s="234">
        <v>27</v>
      </c>
      <c r="I192" s="235"/>
      <c r="J192" s="231"/>
      <c r="K192" s="231"/>
      <c r="L192" s="236"/>
      <c r="M192" s="237"/>
      <c r="N192" s="238"/>
      <c r="O192" s="238"/>
      <c r="P192" s="238"/>
      <c r="Q192" s="238"/>
      <c r="R192" s="238"/>
      <c r="S192" s="238"/>
      <c r="T192" s="239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0" t="s">
        <v>127</v>
      </c>
      <c r="AU192" s="240" t="s">
        <v>80</v>
      </c>
      <c r="AV192" s="13" t="s">
        <v>80</v>
      </c>
      <c r="AW192" s="13" t="s">
        <v>33</v>
      </c>
      <c r="AX192" s="13" t="s">
        <v>78</v>
      </c>
      <c r="AY192" s="240" t="s">
        <v>113</v>
      </c>
    </row>
    <row r="193" s="2" customFormat="1" ht="16.5" customHeight="1">
      <c r="A193" s="40"/>
      <c r="B193" s="41"/>
      <c r="C193" s="210" t="s">
        <v>265</v>
      </c>
      <c r="D193" s="210" t="s">
        <v>116</v>
      </c>
      <c r="E193" s="211" t="s">
        <v>266</v>
      </c>
      <c r="F193" s="212" t="s">
        <v>267</v>
      </c>
      <c r="G193" s="213" t="s">
        <v>119</v>
      </c>
      <c r="H193" s="214">
        <v>1</v>
      </c>
      <c r="I193" s="215"/>
      <c r="J193" s="216">
        <f>ROUND(I193*H193,2)</f>
        <v>0</v>
      </c>
      <c r="K193" s="212" t="s">
        <v>19</v>
      </c>
      <c r="L193" s="46"/>
      <c r="M193" s="217" t="s">
        <v>19</v>
      </c>
      <c r="N193" s="218" t="s">
        <v>42</v>
      </c>
      <c r="O193" s="86"/>
      <c r="P193" s="219">
        <f>O193*H193</f>
        <v>0</v>
      </c>
      <c r="Q193" s="219">
        <v>0.0014499999999999999</v>
      </c>
      <c r="R193" s="219">
        <f>Q193*H193</f>
        <v>0.0014499999999999999</v>
      </c>
      <c r="S193" s="219">
        <v>0</v>
      </c>
      <c r="T193" s="220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21" t="s">
        <v>121</v>
      </c>
      <c r="AT193" s="221" t="s">
        <v>116</v>
      </c>
      <c r="AU193" s="221" t="s">
        <v>80</v>
      </c>
      <c r="AY193" s="19" t="s">
        <v>113</v>
      </c>
      <c r="BE193" s="222">
        <f>IF(N193="základní",J193,0)</f>
        <v>0</v>
      </c>
      <c r="BF193" s="222">
        <f>IF(N193="snížená",J193,0)</f>
        <v>0</v>
      </c>
      <c r="BG193" s="222">
        <f>IF(N193="zákl. přenesená",J193,0)</f>
        <v>0</v>
      </c>
      <c r="BH193" s="222">
        <f>IF(N193="sníž. přenesená",J193,0)</f>
        <v>0</v>
      </c>
      <c r="BI193" s="222">
        <f>IF(N193="nulová",J193,0)</f>
        <v>0</v>
      </c>
      <c r="BJ193" s="19" t="s">
        <v>78</v>
      </c>
      <c r="BK193" s="222">
        <f>ROUND(I193*H193,2)</f>
        <v>0</v>
      </c>
      <c r="BL193" s="19" t="s">
        <v>121</v>
      </c>
      <c r="BM193" s="221" t="s">
        <v>268</v>
      </c>
    </row>
    <row r="194" s="2" customFormat="1">
      <c r="A194" s="40"/>
      <c r="B194" s="41"/>
      <c r="C194" s="42"/>
      <c r="D194" s="223" t="s">
        <v>123</v>
      </c>
      <c r="E194" s="42"/>
      <c r="F194" s="224" t="s">
        <v>269</v>
      </c>
      <c r="G194" s="42"/>
      <c r="H194" s="42"/>
      <c r="I194" s="225"/>
      <c r="J194" s="42"/>
      <c r="K194" s="42"/>
      <c r="L194" s="46"/>
      <c r="M194" s="226"/>
      <c r="N194" s="227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123</v>
      </c>
      <c r="AU194" s="19" t="s">
        <v>80</v>
      </c>
    </row>
    <row r="195" s="13" customFormat="1">
      <c r="A195" s="13"/>
      <c r="B195" s="230"/>
      <c r="C195" s="231"/>
      <c r="D195" s="223" t="s">
        <v>127</v>
      </c>
      <c r="E195" s="232" t="s">
        <v>19</v>
      </c>
      <c r="F195" s="233" t="s">
        <v>270</v>
      </c>
      <c r="G195" s="231"/>
      <c r="H195" s="234">
        <v>1</v>
      </c>
      <c r="I195" s="235"/>
      <c r="J195" s="231"/>
      <c r="K195" s="231"/>
      <c r="L195" s="236"/>
      <c r="M195" s="237"/>
      <c r="N195" s="238"/>
      <c r="O195" s="238"/>
      <c r="P195" s="238"/>
      <c r="Q195" s="238"/>
      <c r="R195" s="238"/>
      <c r="S195" s="238"/>
      <c r="T195" s="239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0" t="s">
        <v>127</v>
      </c>
      <c r="AU195" s="240" t="s">
        <v>80</v>
      </c>
      <c r="AV195" s="13" t="s">
        <v>80</v>
      </c>
      <c r="AW195" s="13" t="s">
        <v>33</v>
      </c>
      <c r="AX195" s="13" t="s">
        <v>78</v>
      </c>
      <c r="AY195" s="240" t="s">
        <v>113</v>
      </c>
    </row>
    <row r="196" s="2" customFormat="1" ht="16.5" customHeight="1">
      <c r="A196" s="40"/>
      <c r="B196" s="41"/>
      <c r="C196" s="210" t="s">
        <v>271</v>
      </c>
      <c r="D196" s="210" t="s">
        <v>116</v>
      </c>
      <c r="E196" s="211" t="s">
        <v>272</v>
      </c>
      <c r="F196" s="212" t="s">
        <v>273</v>
      </c>
      <c r="G196" s="213" t="s">
        <v>217</v>
      </c>
      <c r="H196" s="214">
        <v>1213</v>
      </c>
      <c r="I196" s="215"/>
      <c r="J196" s="216">
        <f>ROUND(I196*H196,2)</f>
        <v>0</v>
      </c>
      <c r="K196" s="212" t="s">
        <v>120</v>
      </c>
      <c r="L196" s="46"/>
      <c r="M196" s="217" t="s">
        <v>19</v>
      </c>
      <c r="N196" s="218" t="s">
        <v>42</v>
      </c>
      <c r="O196" s="86"/>
      <c r="P196" s="219">
        <f>O196*H196</f>
        <v>0</v>
      </c>
      <c r="Q196" s="219">
        <v>0</v>
      </c>
      <c r="R196" s="219">
        <f>Q196*H196</f>
        <v>0</v>
      </c>
      <c r="S196" s="219">
        <v>0</v>
      </c>
      <c r="T196" s="220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21" t="s">
        <v>121</v>
      </c>
      <c r="AT196" s="221" t="s">
        <v>116</v>
      </c>
      <c r="AU196" s="221" t="s">
        <v>80</v>
      </c>
      <c r="AY196" s="19" t="s">
        <v>113</v>
      </c>
      <c r="BE196" s="222">
        <f>IF(N196="základní",J196,0)</f>
        <v>0</v>
      </c>
      <c r="BF196" s="222">
        <f>IF(N196="snížená",J196,0)</f>
        <v>0</v>
      </c>
      <c r="BG196" s="222">
        <f>IF(N196="zákl. přenesená",J196,0)</f>
        <v>0</v>
      </c>
      <c r="BH196" s="222">
        <f>IF(N196="sníž. přenesená",J196,0)</f>
        <v>0</v>
      </c>
      <c r="BI196" s="222">
        <f>IF(N196="nulová",J196,0)</f>
        <v>0</v>
      </c>
      <c r="BJ196" s="19" t="s">
        <v>78</v>
      </c>
      <c r="BK196" s="222">
        <f>ROUND(I196*H196,2)</f>
        <v>0</v>
      </c>
      <c r="BL196" s="19" t="s">
        <v>121</v>
      </c>
      <c r="BM196" s="221" t="s">
        <v>274</v>
      </c>
    </row>
    <row r="197" s="2" customFormat="1">
      <c r="A197" s="40"/>
      <c r="B197" s="41"/>
      <c r="C197" s="42"/>
      <c r="D197" s="223" t="s">
        <v>123</v>
      </c>
      <c r="E197" s="42"/>
      <c r="F197" s="224" t="s">
        <v>275</v>
      </c>
      <c r="G197" s="42"/>
      <c r="H197" s="42"/>
      <c r="I197" s="225"/>
      <c r="J197" s="42"/>
      <c r="K197" s="42"/>
      <c r="L197" s="46"/>
      <c r="M197" s="226"/>
      <c r="N197" s="227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123</v>
      </c>
      <c r="AU197" s="19" t="s">
        <v>80</v>
      </c>
    </row>
    <row r="198" s="2" customFormat="1">
      <c r="A198" s="40"/>
      <c r="B198" s="41"/>
      <c r="C198" s="42"/>
      <c r="D198" s="228" t="s">
        <v>125</v>
      </c>
      <c r="E198" s="42"/>
      <c r="F198" s="229" t="s">
        <v>276</v>
      </c>
      <c r="G198" s="42"/>
      <c r="H198" s="42"/>
      <c r="I198" s="225"/>
      <c r="J198" s="42"/>
      <c r="K198" s="42"/>
      <c r="L198" s="46"/>
      <c r="M198" s="226"/>
      <c r="N198" s="227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125</v>
      </c>
      <c r="AU198" s="19" t="s">
        <v>80</v>
      </c>
    </row>
    <row r="199" s="13" customFormat="1">
      <c r="A199" s="13"/>
      <c r="B199" s="230"/>
      <c r="C199" s="231"/>
      <c r="D199" s="223" t="s">
        <v>127</v>
      </c>
      <c r="E199" s="232" t="s">
        <v>19</v>
      </c>
      <c r="F199" s="233" t="s">
        <v>277</v>
      </c>
      <c r="G199" s="231"/>
      <c r="H199" s="234">
        <v>1213</v>
      </c>
      <c r="I199" s="235"/>
      <c r="J199" s="231"/>
      <c r="K199" s="231"/>
      <c r="L199" s="236"/>
      <c r="M199" s="237"/>
      <c r="N199" s="238"/>
      <c r="O199" s="238"/>
      <c r="P199" s="238"/>
      <c r="Q199" s="238"/>
      <c r="R199" s="238"/>
      <c r="S199" s="238"/>
      <c r="T199" s="239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0" t="s">
        <v>127</v>
      </c>
      <c r="AU199" s="240" t="s">
        <v>80</v>
      </c>
      <c r="AV199" s="13" t="s">
        <v>80</v>
      </c>
      <c r="AW199" s="13" t="s">
        <v>33</v>
      </c>
      <c r="AX199" s="13" t="s">
        <v>78</v>
      </c>
      <c r="AY199" s="240" t="s">
        <v>113</v>
      </c>
    </row>
    <row r="200" s="2" customFormat="1" ht="16.5" customHeight="1">
      <c r="A200" s="40"/>
      <c r="B200" s="41"/>
      <c r="C200" s="210" t="s">
        <v>278</v>
      </c>
      <c r="D200" s="210" t="s">
        <v>116</v>
      </c>
      <c r="E200" s="211" t="s">
        <v>279</v>
      </c>
      <c r="F200" s="212" t="s">
        <v>280</v>
      </c>
      <c r="G200" s="213" t="s">
        <v>255</v>
      </c>
      <c r="H200" s="214">
        <v>170</v>
      </c>
      <c r="I200" s="215"/>
      <c r="J200" s="216">
        <f>ROUND(I200*H200,2)</f>
        <v>0</v>
      </c>
      <c r="K200" s="212" t="s">
        <v>120</v>
      </c>
      <c r="L200" s="46"/>
      <c r="M200" s="217" t="s">
        <v>19</v>
      </c>
      <c r="N200" s="218" t="s">
        <v>42</v>
      </c>
      <c r="O200" s="86"/>
      <c r="P200" s="219">
        <f>O200*H200</f>
        <v>0</v>
      </c>
      <c r="Q200" s="219">
        <v>1.0000000000000001E-05</v>
      </c>
      <c r="R200" s="219">
        <f>Q200*H200</f>
        <v>0.0017000000000000001</v>
      </c>
      <c r="S200" s="219">
        <v>0</v>
      </c>
      <c r="T200" s="220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21" t="s">
        <v>121</v>
      </c>
      <c r="AT200" s="221" t="s">
        <v>116</v>
      </c>
      <c r="AU200" s="221" t="s">
        <v>80</v>
      </c>
      <c r="AY200" s="19" t="s">
        <v>113</v>
      </c>
      <c r="BE200" s="222">
        <f>IF(N200="základní",J200,0)</f>
        <v>0</v>
      </c>
      <c r="BF200" s="222">
        <f>IF(N200="snížená",J200,0)</f>
        <v>0</v>
      </c>
      <c r="BG200" s="222">
        <f>IF(N200="zákl. přenesená",J200,0)</f>
        <v>0</v>
      </c>
      <c r="BH200" s="222">
        <f>IF(N200="sníž. přenesená",J200,0)</f>
        <v>0</v>
      </c>
      <c r="BI200" s="222">
        <f>IF(N200="nulová",J200,0)</f>
        <v>0</v>
      </c>
      <c r="BJ200" s="19" t="s">
        <v>78</v>
      </c>
      <c r="BK200" s="222">
        <f>ROUND(I200*H200,2)</f>
        <v>0</v>
      </c>
      <c r="BL200" s="19" t="s">
        <v>121</v>
      </c>
      <c r="BM200" s="221" t="s">
        <v>281</v>
      </c>
    </row>
    <row r="201" s="2" customFormat="1">
      <c r="A201" s="40"/>
      <c r="B201" s="41"/>
      <c r="C201" s="42"/>
      <c r="D201" s="223" t="s">
        <v>123</v>
      </c>
      <c r="E201" s="42"/>
      <c r="F201" s="224" t="s">
        <v>282</v>
      </c>
      <c r="G201" s="42"/>
      <c r="H201" s="42"/>
      <c r="I201" s="225"/>
      <c r="J201" s="42"/>
      <c r="K201" s="42"/>
      <c r="L201" s="46"/>
      <c r="M201" s="226"/>
      <c r="N201" s="227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123</v>
      </c>
      <c r="AU201" s="19" t="s">
        <v>80</v>
      </c>
    </row>
    <row r="202" s="2" customFormat="1">
      <c r="A202" s="40"/>
      <c r="B202" s="41"/>
      <c r="C202" s="42"/>
      <c r="D202" s="228" t="s">
        <v>125</v>
      </c>
      <c r="E202" s="42"/>
      <c r="F202" s="229" t="s">
        <v>283</v>
      </c>
      <c r="G202" s="42"/>
      <c r="H202" s="42"/>
      <c r="I202" s="225"/>
      <c r="J202" s="42"/>
      <c r="K202" s="42"/>
      <c r="L202" s="46"/>
      <c r="M202" s="226"/>
      <c r="N202" s="227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125</v>
      </c>
      <c r="AU202" s="19" t="s">
        <v>80</v>
      </c>
    </row>
    <row r="203" s="13" customFormat="1">
      <c r="A203" s="13"/>
      <c r="B203" s="230"/>
      <c r="C203" s="231"/>
      <c r="D203" s="223" t="s">
        <v>127</v>
      </c>
      <c r="E203" s="232" t="s">
        <v>19</v>
      </c>
      <c r="F203" s="233" t="s">
        <v>284</v>
      </c>
      <c r="G203" s="231"/>
      <c r="H203" s="234">
        <v>170</v>
      </c>
      <c r="I203" s="235"/>
      <c r="J203" s="231"/>
      <c r="K203" s="231"/>
      <c r="L203" s="236"/>
      <c r="M203" s="237"/>
      <c r="N203" s="238"/>
      <c r="O203" s="238"/>
      <c r="P203" s="238"/>
      <c r="Q203" s="238"/>
      <c r="R203" s="238"/>
      <c r="S203" s="238"/>
      <c r="T203" s="239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0" t="s">
        <v>127</v>
      </c>
      <c r="AU203" s="240" t="s">
        <v>80</v>
      </c>
      <c r="AV203" s="13" t="s">
        <v>80</v>
      </c>
      <c r="AW203" s="13" t="s">
        <v>33</v>
      </c>
      <c r="AX203" s="13" t="s">
        <v>78</v>
      </c>
      <c r="AY203" s="240" t="s">
        <v>113</v>
      </c>
    </row>
    <row r="204" s="2" customFormat="1" ht="16.5" customHeight="1">
      <c r="A204" s="40"/>
      <c r="B204" s="41"/>
      <c r="C204" s="210" t="s">
        <v>285</v>
      </c>
      <c r="D204" s="210" t="s">
        <v>116</v>
      </c>
      <c r="E204" s="211" t="s">
        <v>286</v>
      </c>
      <c r="F204" s="212" t="s">
        <v>287</v>
      </c>
      <c r="G204" s="213" t="s">
        <v>119</v>
      </c>
      <c r="H204" s="214">
        <v>64</v>
      </c>
      <c r="I204" s="215"/>
      <c r="J204" s="216">
        <f>ROUND(I204*H204,2)</f>
        <v>0</v>
      </c>
      <c r="K204" s="212" t="s">
        <v>120</v>
      </c>
      <c r="L204" s="46"/>
      <c r="M204" s="217" t="s">
        <v>19</v>
      </c>
      <c r="N204" s="218" t="s">
        <v>42</v>
      </c>
      <c r="O204" s="86"/>
      <c r="P204" s="219">
        <f>O204*H204</f>
        <v>0</v>
      </c>
      <c r="Q204" s="219">
        <v>0</v>
      </c>
      <c r="R204" s="219">
        <f>Q204*H204</f>
        <v>0</v>
      </c>
      <c r="S204" s="219">
        <v>0.082000000000000003</v>
      </c>
      <c r="T204" s="220">
        <f>S204*H204</f>
        <v>5.2480000000000002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21" t="s">
        <v>121</v>
      </c>
      <c r="AT204" s="221" t="s">
        <v>116</v>
      </c>
      <c r="AU204" s="221" t="s">
        <v>80</v>
      </c>
      <c r="AY204" s="19" t="s">
        <v>113</v>
      </c>
      <c r="BE204" s="222">
        <f>IF(N204="základní",J204,0)</f>
        <v>0</v>
      </c>
      <c r="BF204" s="222">
        <f>IF(N204="snížená",J204,0)</f>
        <v>0</v>
      </c>
      <c r="BG204" s="222">
        <f>IF(N204="zákl. přenesená",J204,0)</f>
        <v>0</v>
      </c>
      <c r="BH204" s="222">
        <f>IF(N204="sníž. přenesená",J204,0)</f>
        <v>0</v>
      </c>
      <c r="BI204" s="222">
        <f>IF(N204="nulová",J204,0)</f>
        <v>0</v>
      </c>
      <c r="BJ204" s="19" t="s">
        <v>78</v>
      </c>
      <c r="BK204" s="222">
        <f>ROUND(I204*H204,2)</f>
        <v>0</v>
      </c>
      <c r="BL204" s="19" t="s">
        <v>121</v>
      </c>
      <c r="BM204" s="221" t="s">
        <v>288</v>
      </c>
    </row>
    <row r="205" s="2" customFormat="1">
      <c r="A205" s="40"/>
      <c r="B205" s="41"/>
      <c r="C205" s="42"/>
      <c r="D205" s="223" t="s">
        <v>123</v>
      </c>
      <c r="E205" s="42"/>
      <c r="F205" s="224" t="s">
        <v>289</v>
      </c>
      <c r="G205" s="42"/>
      <c r="H205" s="42"/>
      <c r="I205" s="225"/>
      <c r="J205" s="42"/>
      <c r="K205" s="42"/>
      <c r="L205" s="46"/>
      <c r="M205" s="226"/>
      <c r="N205" s="227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123</v>
      </c>
      <c r="AU205" s="19" t="s">
        <v>80</v>
      </c>
    </row>
    <row r="206" s="2" customFormat="1">
      <c r="A206" s="40"/>
      <c r="B206" s="41"/>
      <c r="C206" s="42"/>
      <c r="D206" s="228" t="s">
        <v>125</v>
      </c>
      <c r="E206" s="42"/>
      <c r="F206" s="229" t="s">
        <v>290</v>
      </c>
      <c r="G206" s="42"/>
      <c r="H206" s="42"/>
      <c r="I206" s="225"/>
      <c r="J206" s="42"/>
      <c r="K206" s="42"/>
      <c r="L206" s="46"/>
      <c r="M206" s="226"/>
      <c r="N206" s="227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125</v>
      </c>
      <c r="AU206" s="19" t="s">
        <v>80</v>
      </c>
    </row>
    <row r="207" s="13" customFormat="1">
      <c r="A207" s="13"/>
      <c r="B207" s="230"/>
      <c r="C207" s="231"/>
      <c r="D207" s="223" t="s">
        <v>127</v>
      </c>
      <c r="E207" s="232" t="s">
        <v>19</v>
      </c>
      <c r="F207" s="233" t="s">
        <v>291</v>
      </c>
      <c r="G207" s="231"/>
      <c r="H207" s="234">
        <v>64</v>
      </c>
      <c r="I207" s="235"/>
      <c r="J207" s="231"/>
      <c r="K207" s="231"/>
      <c r="L207" s="236"/>
      <c r="M207" s="237"/>
      <c r="N207" s="238"/>
      <c r="O207" s="238"/>
      <c r="P207" s="238"/>
      <c r="Q207" s="238"/>
      <c r="R207" s="238"/>
      <c r="S207" s="238"/>
      <c r="T207" s="239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0" t="s">
        <v>127</v>
      </c>
      <c r="AU207" s="240" t="s">
        <v>80</v>
      </c>
      <c r="AV207" s="13" t="s">
        <v>80</v>
      </c>
      <c r="AW207" s="13" t="s">
        <v>33</v>
      </c>
      <c r="AX207" s="13" t="s">
        <v>78</v>
      </c>
      <c r="AY207" s="240" t="s">
        <v>113</v>
      </c>
    </row>
    <row r="208" s="2" customFormat="1" ht="16.5" customHeight="1">
      <c r="A208" s="40"/>
      <c r="B208" s="41"/>
      <c r="C208" s="210" t="s">
        <v>292</v>
      </c>
      <c r="D208" s="210" t="s">
        <v>116</v>
      </c>
      <c r="E208" s="211" t="s">
        <v>293</v>
      </c>
      <c r="F208" s="212" t="s">
        <v>294</v>
      </c>
      <c r="G208" s="213" t="s">
        <v>119</v>
      </c>
      <c r="H208" s="214">
        <v>145</v>
      </c>
      <c r="I208" s="215"/>
      <c r="J208" s="216">
        <f>ROUND(I208*H208,2)</f>
        <v>0</v>
      </c>
      <c r="K208" s="212" t="s">
        <v>120</v>
      </c>
      <c r="L208" s="46"/>
      <c r="M208" s="217" t="s">
        <v>19</v>
      </c>
      <c r="N208" s="218" t="s">
        <v>42</v>
      </c>
      <c r="O208" s="86"/>
      <c r="P208" s="219">
        <f>O208*H208</f>
        <v>0</v>
      </c>
      <c r="Q208" s="219">
        <v>0</v>
      </c>
      <c r="R208" s="219">
        <f>Q208*H208</f>
        <v>0</v>
      </c>
      <c r="S208" s="219">
        <v>0.0040000000000000001</v>
      </c>
      <c r="T208" s="220">
        <f>S208*H208</f>
        <v>0.57999999999999996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21" t="s">
        <v>121</v>
      </c>
      <c r="AT208" s="221" t="s">
        <v>116</v>
      </c>
      <c r="AU208" s="221" t="s">
        <v>80</v>
      </c>
      <c r="AY208" s="19" t="s">
        <v>113</v>
      </c>
      <c r="BE208" s="222">
        <f>IF(N208="základní",J208,0)</f>
        <v>0</v>
      </c>
      <c r="BF208" s="222">
        <f>IF(N208="snížená",J208,0)</f>
        <v>0</v>
      </c>
      <c r="BG208" s="222">
        <f>IF(N208="zákl. přenesená",J208,0)</f>
        <v>0</v>
      </c>
      <c r="BH208" s="222">
        <f>IF(N208="sníž. přenesená",J208,0)</f>
        <v>0</v>
      </c>
      <c r="BI208" s="222">
        <f>IF(N208="nulová",J208,0)</f>
        <v>0</v>
      </c>
      <c r="BJ208" s="19" t="s">
        <v>78</v>
      </c>
      <c r="BK208" s="222">
        <f>ROUND(I208*H208,2)</f>
        <v>0</v>
      </c>
      <c r="BL208" s="19" t="s">
        <v>121</v>
      </c>
      <c r="BM208" s="221" t="s">
        <v>295</v>
      </c>
    </row>
    <row r="209" s="2" customFormat="1">
      <c r="A209" s="40"/>
      <c r="B209" s="41"/>
      <c r="C209" s="42"/>
      <c r="D209" s="223" t="s">
        <v>123</v>
      </c>
      <c r="E209" s="42"/>
      <c r="F209" s="224" t="s">
        <v>296</v>
      </c>
      <c r="G209" s="42"/>
      <c r="H209" s="42"/>
      <c r="I209" s="225"/>
      <c r="J209" s="42"/>
      <c r="K209" s="42"/>
      <c r="L209" s="46"/>
      <c r="M209" s="226"/>
      <c r="N209" s="227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123</v>
      </c>
      <c r="AU209" s="19" t="s">
        <v>80</v>
      </c>
    </row>
    <row r="210" s="2" customFormat="1">
      <c r="A210" s="40"/>
      <c r="B210" s="41"/>
      <c r="C210" s="42"/>
      <c r="D210" s="228" t="s">
        <v>125</v>
      </c>
      <c r="E210" s="42"/>
      <c r="F210" s="229" t="s">
        <v>297</v>
      </c>
      <c r="G210" s="42"/>
      <c r="H210" s="42"/>
      <c r="I210" s="225"/>
      <c r="J210" s="42"/>
      <c r="K210" s="42"/>
      <c r="L210" s="46"/>
      <c r="M210" s="226"/>
      <c r="N210" s="227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125</v>
      </c>
      <c r="AU210" s="19" t="s">
        <v>80</v>
      </c>
    </row>
    <row r="211" s="15" customFormat="1">
      <c r="A211" s="15"/>
      <c r="B211" s="262"/>
      <c r="C211" s="263"/>
      <c r="D211" s="223" t="s">
        <v>127</v>
      </c>
      <c r="E211" s="264" t="s">
        <v>19</v>
      </c>
      <c r="F211" s="265" t="s">
        <v>298</v>
      </c>
      <c r="G211" s="263"/>
      <c r="H211" s="264" t="s">
        <v>19</v>
      </c>
      <c r="I211" s="266"/>
      <c r="J211" s="263"/>
      <c r="K211" s="263"/>
      <c r="L211" s="267"/>
      <c r="M211" s="268"/>
      <c r="N211" s="269"/>
      <c r="O211" s="269"/>
      <c r="P211" s="269"/>
      <c r="Q211" s="269"/>
      <c r="R211" s="269"/>
      <c r="S211" s="269"/>
      <c r="T211" s="270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71" t="s">
        <v>127</v>
      </c>
      <c r="AU211" s="271" t="s">
        <v>80</v>
      </c>
      <c r="AV211" s="15" t="s">
        <v>78</v>
      </c>
      <c r="AW211" s="15" t="s">
        <v>33</v>
      </c>
      <c r="AX211" s="15" t="s">
        <v>71</v>
      </c>
      <c r="AY211" s="271" t="s">
        <v>113</v>
      </c>
    </row>
    <row r="212" s="13" customFormat="1">
      <c r="A212" s="13"/>
      <c r="B212" s="230"/>
      <c r="C212" s="231"/>
      <c r="D212" s="223" t="s">
        <v>127</v>
      </c>
      <c r="E212" s="232" t="s">
        <v>19</v>
      </c>
      <c r="F212" s="233" t="s">
        <v>299</v>
      </c>
      <c r="G212" s="231"/>
      <c r="H212" s="234">
        <v>145</v>
      </c>
      <c r="I212" s="235"/>
      <c r="J212" s="231"/>
      <c r="K212" s="231"/>
      <c r="L212" s="236"/>
      <c r="M212" s="237"/>
      <c r="N212" s="238"/>
      <c r="O212" s="238"/>
      <c r="P212" s="238"/>
      <c r="Q212" s="238"/>
      <c r="R212" s="238"/>
      <c r="S212" s="238"/>
      <c r="T212" s="239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0" t="s">
        <v>127</v>
      </c>
      <c r="AU212" s="240" t="s">
        <v>80</v>
      </c>
      <c r="AV212" s="13" t="s">
        <v>80</v>
      </c>
      <c r="AW212" s="13" t="s">
        <v>33</v>
      </c>
      <c r="AX212" s="13" t="s">
        <v>78</v>
      </c>
      <c r="AY212" s="240" t="s">
        <v>113</v>
      </c>
    </row>
    <row r="213" s="2" customFormat="1" ht="16.5" customHeight="1">
      <c r="A213" s="40"/>
      <c r="B213" s="41"/>
      <c r="C213" s="210" t="s">
        <v>300</v>
      </c>
      <c r="D213" s="210" t="s">
        <v>116</v>
      </c>
      <c r="E213" s="211" t="s">
        <v>301</v>
      </c>
      <c r="F213" s="212" t="s">
        <v>302</v>
      </c>
      <c r="G213" s="213" t="s">
        <v>255</v>
      </c>
      <c r="H213" s="214">
        <v>26</v>
      </c>
      <c r="I213" s="215"/>
      <c r="J213" s="216">
        <f>ROUND(I213*H213,2)</f>
        <v>0</v>
      </c>
      <c r="K213" s="212" t="s">
        <v>120</v>
      </c>
      <c r="L213" s="46"/>
      <c r="M213" s="217" t="s">
        <v>19</v>
      </c>
      <c r="N213" s="218" t="s">
        <v>42</v>
      </c>
      <c r="O213" s="86"/>
      <c r="P213" s="219">
        <f>O213*H213</f>
        <v>0</v>
      </c>
      <c r="Q213" s="219">
        <v>0</v>
      </c>
      <c r="R213" s="219">
        <f>Q213*H213</f>
        <v>0</v>
      </c>
      <c r="S213" s="219">
        <v>0</v>
      </c>
      <c r="T213" s="220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21" t="s">
        <v>121</v>
      </c>
      <c r="AT213" s="221" t="s">
        <v>116</v>
      </c>
      <c r="AU213" s="221" t="s">
        <v>80</v>
      </c>
      <c r="AY213" s="19" t="s">
        <v>113</v>
      </c>
      <c r="BE213" s="222">
        <f>IF(N213="základní",J213,0)</f>
        <v>0</v>
      </c>
      <c r="BF213" s="222">
        <f>IF(N213="snížená",J213,0)</f>
        <v>0</v>
      </c>
      <c r="BG213" s="222">
        <f>IF(N213="zákl. přenesená",J213,0)</f>
        <v>0</v>
      </c>
      <c r="BH213" s="222">
        <f>IF(N213="sníž. přenesená",J213,0)</f>
        <v>0</v>
      </c>
      <c r="BI213" s="222">
        <f>IF(N213="nulová",J213,0)</f>
        <v>0</v>
      </c>
      <c r="BJ213" s="19" t="s">
        <v>78</v>
      </c>
      <c r="BK213" s="222">
        <f>ROUND(I213*H213,2)</f>
        <v>0</v>
      </c>
      <c r="BL213" s="19" t="s">
        <v>121</v>
      </c>
      <c r="BM213" s="221" t="s">
        <v>303</v>
      </c>
    </row>
    <row r="214" s="2" customFormat="1">
      <c r="A214" s="40"/>
      <c r="B214" s="41"/>
      <c r="C214" s="42"/>
      <c r="D214" s="223" t="s">
        <v>123</v>
      </c>
      <c r="E214" s="42"/>
      <c r="F214" s="224" t="s">
        <v>304</v>
      </c>
      <c r="G214" s="42"/>
      <c r="H214" s="42"/>
      <c r="I214" s="225"/>
      <c r="J214" s="42"/>
      <c r="K214" s="42"/>
      <c r="L214" s="46"/>
      <c r="M214" s="226"/>
      <c r="N214" s="227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123</v>
      </c>
      <c r="AU214" s="19" t="s">
        <v>80</v>
      </c>
    </row>
    <row r="215" s="2" customFormat="1">
      <c r="A215" s="40"/>
      <c r="B215" s="41"/>
      <c r="C215" s="42"/>
      <c r="D215" s="228" t="s">
        <v>125</v>
      </c>
      <c r="E215" s="42"/>
      <c r="F215" s="229" t="s">
        <v>305</v>
      </c>
      <c r="G215" s="42"/>
      <c r="H215" s="42"/>
      <c r="I215" s="225"/>
      <c r="J215" s="42"/>
      <c r="K215" s="42"/>
      <c r="L215" s="46"/>
      <c r="M215" s="226"/>
      <c r="N215" s="227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125</v>
      </c>
      <c r="AU215" s="19" t="s">
        <v>80</v>
      </c>
    </row>
    <row r="216" s="13" customFormat="1">
      <c r="A216" s="13"/>
      <c r="B216" s="230"/>
      <c r="C216" s="231"/>
      <c r="D216" s="223" t="s">
        <v>127</v>
      </c>
      <c r="E216" s="232" t="s">
        <v>19</v>
      </c>
      <c r="F216" s="233" t="s">
        <v>306</v>
      </c>
      <c r="G216" s="231"/>
      <c r="H216" s="234">
        <v>26</v>
      </c>
      <c r="I216" s="235"/>
      <c r="J216" s="231"/>
      <c r="K216" s="231"/>
      <c r="L216" s="236"/>
      <c r="M216" s="237"/>
      <c r="N216" s="238"/>
      <c r="O216" s="238"/>
      <c r="P216" s="238"/>
      <c r="Q216" s="238"/>
      <c r="R216" s="238"/>
      <c r="S216" s="238"/>
      <c r="T216" s="239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0" t="s">
        <v>127</v>
      </c>
      <c r="AU216" s="240" t="s">
        <v>80</v>
      </c>
      <c r="AV216" s="13" t="s">
        <v>80</v>
      </c>
      <c r="AW216" s="13" t="s">
        <v>33</v>
      </c>
      <c r="AX216" s="13" t="s">
        <v>78</v>
      </c>
      <c r="AY216" s="240" t="s">
        <v>113</v>
      </c>
    </row>
    <row r="217" s="12" customFormat="1" ht="22.8" customHeight="1">
      <c r="A217" s="12"/>
      <c r="B217" s="194"/>
      <c r="C217" s="195"/>
      <c r="D217" s="196" t="s">
        <v>70</v>
      </c>
      <c r="E217" s="208" t="s">
        <v>307</v>
      </c>
      <c r="F217" s="208" t="s">
        <v>308</v>
      </c>
      <c r="G217" s="195"/>
      <c r="H217" s="195"/>
      <c r="I217" s="198"/>
      <c r="J217" s="209">
        <f>BK217</f>
        <v>0</v>
      </c>
      <c r="K217" s="195"/>
      <c r="L217" s="200"/>
      <c r="M217" s="201"/>
      <c r="N217" s="202"/>
      <c r="O217" s="202"/>
      <c r="P217" s="203">
        <f>SUM(P218:P235)</f>
        <v>0</v>
      </c>
      <c r="Q217" s="202"/>
      <c r="R217" s="203">
        <f>SUM(R218:R235)</f>
        <v>0</v>
      </c>
      <c r="S217" s="202"/>
      <c r="T217" s="204">
        <f>SUM(T218:T235)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05" t="s">
        <v>78</v>
      </c>
      <c r="AT217" s="206" t="s">
        <v>70</v>
      </c>
      <c r="AU217" s="206" t="s">
        <v>78</v>
      </c>
      <c r="AY217" s="205" t="s">
        <v>113</v>
      </c>
      <c r="BK217" s="207">
        <f>SUM(BK218:BK235)</f>
        <v>0</v>
      </c>
    </row>
    <row r="218" s="2" customFormat="1" ht="16.5" customHeight="1">
      <c r="A218" s="40"/>
      <c r="B218" s="41"/>
      <c r="C218" s="210" t="s">
        <v>309</v>
      </c>
      <c r="D218" s="210" t="s">
        <v>116</v>
      </c>
      <c r="E218" s="211" t="s">
        <v>310</v>
      </c>
      <c r="F218" s="212" t="s">
        <v>311</v>
      </c>
      <c r="G218" s="213" t="s">
        <v>312</v>
      </c>
      <c r="H218" s="214">
        <v>6.0720000000000001</v>
      </c>
      <c r="I218" s="215"/>
      <c r="J218" s="216">
        <f>ROUND(I218*H218,2)</f>
        <v>0</v>
      </c>
      <c r="K218" s="212" t="s">
        <v>120</v>
      </c>
      <c r="L218" s="46"/>
      <c r="M218" s="217" t="s">
        <v>19</v>
      </c>
      <c r="N218" s="218" t="s">
        <v>42</v>
      </c>
      <c r="O218" s="86"/>
      <c r="P218" s="219">
        <f>O218*H218</f>
        <v>0</v>
      </c>
      <c r="Q218" s="219">
        <v>0</v>
      </c>
      <c r="R218" s="219">
        <f>Q218*H218</f>
        <v>0</v>
      </c>
      <c r="S218" s="219">
        <v>0</v>
      </c>
      <c r="T218" s="220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21" t="s">
        <v>121</v>
      </c>
      <c r="AT218" s="221" t="s">
        <v>116</v>
      </c>
      <c r="AU218" s="221" t="s">
        <v>80</v>
      </c>
      <c r="AY218" s="19" t="s">
        <v>113</v>
      </c>
      <c r="BE218" s="222">
        <f>IF(N218="základní",J218,0)</f>
        <v>0</v>
      </c>
      <c r="BF218" s="222">
        <f>IF(N218="snížená",J218,0)</f>
        <v>0</v>
      </c>
      <c r="BG218" s="222">
        <f>IF(N218="zákl. přenesená",J218,0)</f>
        <v>0</v>
      </c>
      <c r="BH218" s="222">
        <f>IF(N218="sníž. přenesená",J218,0)</f>
        <v>0</v>
      </c>
      <c r="BI218" s="222">
        <f>IF(N218="nulová",J218,0)</f>
        <v>0</v>
      </c>
      <c r="BJ218" s="19" t="s">
        <v>78</v>
      </c>
      <c r="BK218" s="222">
        <f>ROUND(I218*H218,2)</f>
        <v>0</v>
      </c>
      <c r="BL218" s="19" t="s">
        <v>121</v>
      </c>
      <c r="BM218" s="221" t="s">
        <v>313</v>
      </c>
    </row>
    <row r="219" s="2" customFormat="1">
      <c r="A219" s="40"/>
      <c r="B219" s="41"/>
      <c r="C219" s="42"/>
      <c r="D219" s="223" t="s">
        <v>123</v>
      </c>
      <c r="E219" s="42"/>
      <c r="F219" s="224" t="s">
        <v>314</v>
      </c>
      <c r="G219" s="42"/>
      <c r="H219" s="42"/>
      <c r="I219" s="225"/>
      <c r="J219" s="42"/>
      <c r="K219" s="42"/>
      <c r="L219" s="46"/>
      <c r="M219" s="226"/>
      <c r="N219" s="227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123</v>
      </c>
      <c r="AU219" s="19" t="s">
        <v>80</v>
      </c>
    </row>
    <row r="220" s="2" customFormat="1">
      <c r="A220" s="40"/>
      <c r="B220" s="41"/>
      <c r="C220" s="42"/>
      <c r="D220" s="228" t="s">
        <v>125</v>
      </c>
      <c r="E220" s="42"/>
      <c r="F220" s="229" t="s">
        <v>315</v>
      </c>
      <c r="G220" s="42"/>
      <c r="H220" s="42"/>
      <c r="I220" s="225"/>
      <c r="J220" s="42"/>
      <c r="K220" s="42"/>
      <c r="L220" s="46"/>
      <c r="M220" s="226"/>
      <c r="N220" s="227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125</v>
      </c>
      <c r="AU220" s="19" t="s">
        <v>80</v>
      </c>
    </row>
    <row r="221" s="13" customFormat="1">
      <c r="A221" s="13"/>
      <c r="B221" s="230"/>
      <c r="C221" s="231"/>
      <c r="D221" s="223" t="s">
        <v>127</v>
      </c>
      <c r="E221" s="232" t="s">
        <v>19</v>
      </c>
      <c r="F221" s="233" t="s">
        <v>316</v>
      </c>
      <c r="G221" s="231"/>
      <c r="H221" s="234">
        <v>5.7599999999999998</v>
      </c>
      <c r="I221" s="235"/>
      <c r="J221" s="231"/>
      <c r="K221" s="231"/>
      <c r="L221" s="236"/>
      <c r="M221" s="237"/>
      <c r="N221" s="238"/>
      <c r="O221" s="238"/>
      <c r="P221" s="238"/>
      <c r="Q221" s="238"/>
      <c r="R221" s="238"/>
      <c r="S221" s="238"/>
      <c r="T221" s="239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0" t="s">
        <v>127</v>
      </c>
      <c r="AU221" s="240" t="s">
        <v>80</v>
      </c>
      <c r="AV221" s="13" t="s">
        <v>80</v>
      </c>
      <c r="AW221" s="13" t="s">
        <v>33</v>
      </c>
      <c r="AX221" s="13" t="s">
        <v>71</v>
      </c>
      <c r="AY221" s="240" t="s">
        <v>113</v>
      </c>
    </row>
    <row r="222" s="13" customFormat="1">
      <c r="A222" s="13"/>
      <c r="B222" s="230"/>
      <c r="C222" s="231"/>
      <c r="D222" s="223" t="s">
        <v>127</v>
      </c>
      <c r="E222" s="232" t="s">
        <v>19</v>
      </c>
      <c r="F222" s="233" t="s">
        <v>317</v>
      </c>
      <c r="G222" s="231"/>
      <c r="H222" s="234">
        <v>0.312</v>
      </c>
      <c r="I222" s="235"/>
      <c r="J222" s="231"/>
      <c r="K222" s="231"/>
      <c r="L222" s="236"/>
      <c r="M222" s="237"/>
      <c r="N222" s="238"/>
      <c r="O222" s="238"/>
      <c r="P222" s="238"/>
      <c r="Q222" s="238"/>
      <c r="R222" s="238"/>
      <c r="S222" s="238"/>
      <c r="T222" s="239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0" t="s">
        <v>127</v>
      </c>
      <c r="AU222" s="240" t="s">
        <v>80</v>
      </c>
      <c r="AV222" s="13" t="s">
        <v>80</v>
      </c>
      <c r="AW222" s="13" t="s">
        <v>33</v>
      </c>
      <c r="AX222" s="13" t="s">
        <v>71</v>
      </c>
      <c r="AY222" s="240" t="s">
        <v>113</v>
      </c>
    </row>
    <row r="223" s="14" customFormat="1">
      <c r="A223" s="14"/>
      <c r="B223" s="251"/>
      <c r="C223" s="252"/>
      <c r="D223" s="223" t="s">
        <v>127</v>
      </c>
      <c r="E223" s="253" t="s">
        <v>19</v>
      </c>
      <c r="F223" s="254" t="s">
        <v>153</v>
      </c>
      <c r="G223" s="252"/>
      <c r="H223" s="255">
        <v>6.0720000000000001</v>
      </c>
      <c r="I223" s="256"/>
      <c r="J223" s="252"/>
      <c r="K223" s="252"/>
      <c r="L223" s="257"/>
      <c r="M223" s="258"/>
      <c r="N223" s="259"/>
      <c r="O223" s="259"/>
      <c r="P223" s="259"/>
      <c r="Q223" s="259"/>
      <c r="R223" s="259"/>
      <c r="S223" s="259"/>
      <c r="T223" s="260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61" t="s">
        <v>127</v>
      </c>
      <c r="AU223" s="261" t="s">
        <v>80</v>
      </c>
      <c r="AV223" s="14" t="s">
        <v>121</v>
      </c>
      <c r="AW223" s="14" t="s">
        <v>33</v>
      </c>
      <c r="AX223" s="14" t="s">
        <v>78</v>
      </c>
      <c r="AY223" s="261" t="s">
        <v>113</v>
      </c>
    </row>
    <row r="224" s="2" customFormat="1" ht="16.5" customHeight="1">
      <c r="A224" s="40"/>
      <c r="B224" s="41"/>
      <c r="C224" s="210" t="s">
        <v>318</v>
      </c>
      <c r="D224" s="210" t="s">
        <v>116</v>
      </c>
      <c r="E224" s="211" t="s">
        <v>319</v>
      </c>
      <c r="F224" s="212" t="s">
        <v>320</v>
      </c>
      <c r="G224" s="213" t="s">
        <v>312</v>
      </c>
      <c r="H224" s="214">
        <v>121.44</v>
      </c>
      <c r="I224" s="215"/>
      <c r="J224" s="216">
        <f>ROUND(I224*H224,2)</f>
        <v>0</v>
      </c>
      <c r="K224" s="212" t="s">
        <v>120</v>
      </c>
      <c r="L224" s="46"/>
      <c r="M224" s="217" t="s">
        <v>19</v>
      </c>
      <c r="N224" s="218" t="s">
        <v>42</v>
      </c>
      <c r="O224" s="86"/>
      <c r="P224" s="219">
        <f>O224*H224</f>
        <v>0</v>
      </c>
      <c r="Q224" s="219">
        <v>0</v>
      </c>
      <c r="R224" s="219">
        <f>Q224*H224</f>
        <v>0</v>
      </c>
      <c r="S224" s="219">
        <v>0</v>
      </c>
      <c r="T224" s="220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21" t="s">
        <v>121</v>
      </c>
      <c r="AT224" s="221" t="s">
        <v>116</v>
      </c>
      <c r="AU224" s="221" t="s">
        <v>80</v>
      </c>
      <c r="AY224" s="19" t="s">
        <v>113</v>
      </c>
      <c r="BE224" s="222">
        <f>IF(N224="základní",J224,0)</f>
        <v>0</v>
      </c>
      <c r="BF224" s="222">
        <f>IF(N224="snížená",J224,0)</f>
        <v>0</v>
      </c>
      <c r="BG224" s="222">
        <f>IF(N224="zákl. přenesená",J224,0)</f>
        <v>0</v>
      </c>
      <c r="BH224" s="222">
        <f>IF(N224="sníž. přenesená",J224,0)</f>
        <v>0</v>
      </c>
      <c r="BI224" s="222">
        <f>IF(N224="nulová",J224,0)</f>
        <v>0</v>
      </c>
      <c r="BJ224" s="19" t="s">
        <v>78</v>
      </c>
      <c r="BK224" s="222">
        <f>ROUND(I224*H224,2)</f>
        <v>0</v>
      </c>
      <c r="BL224" s="19" t="s">
        <v>121</v>
      </c>
      <c r="BM224" s="221" t="s">
        <v>321</v>
      </c>
    </row>
    <row r="225" s="2" customFormat="1">
      <c r="A225" s="40"/>
      <c r="B225" s="41"/>
      <c r="C225" s="42"/>
      <c r="D225" s="223" t="s">
        <v>123</v>
      </c>
      <c r="E225" s="42"/>
      <c r="F225" s="224" t="s">
        <v>322</v>
      </c>
      <c r="G225" s="42"/>
      <c r="H225" s="42"/>
      <c r="I225" s="225"/>
      <c r="J225" s="42"/>
      <c r="K225" s="42"/>
      <c r="L225" s="46"/>
      <c r="M225" s="226"/>
      <c r="N225" s="227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123</v>
      </c>
      <c r="AU225" s="19" t="s">
        <v>80</v>
      </c>
    </row>
    <row r="226" s="2" customFormat="1">
      <c r="A226" s="40"/>
      <c r="B226" s="41"/>
      <c r="C226" s="42"/>
      <c r="D226" s="228" t="s">
        <v>125</v>
      </c>
      <c r="E226" s="42"/>
      <c r="F226" s="229" t="s">
        <v>323</v>
      </c>
      <c r="G226" s="42"/>
      <c r="H226" s="42"/>
      <c r="I226" s="225"/>
      <c r="J226" s="42"/>
      <c r="K226" s="42"/>
      <c r="L226" s="46"/>
      <c r="M226" s="226"/>
      <c r="N226" s="227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125</v>
      </c>
      <c r="AU226" s="19" t="s">
        <v>80</v>
      </c>
    </row>
    <row r="227" s="13" customFormat="1">
      <c r="A227" s="13"/>
      <c r="B227" s="230"/>
      <c r="C227" s="231"/>
      <c r="D227" s="223" t="s">
        <v>127</v>
      </c>
      <c r="E227" s="232" t="s">
        <v>19</v>
      </c>
      <c r="F227" s="233" t="s">
        <v>324</v>
      </c>
      <c r="G227" s="231"/>
      <c r="H227" s="234">
        <v>121.44</v>
      </c>
      <c r="I227" s="235"/>
      <c r="J227" s="231"/>
      <c r="K227" s="231"/>
      <c r="L227" s="236"/>
      <c r="M227" s="237"/>
      <c r="N227" s="238"/>
      <c r="O227" s="238"/>
      <c r="P227" s="238"/>
      <c r="Q227" s="238"/>
      <c r="R227" s="238"/>
      <c r="S227" s="238"/>
      <c r="T227" s="239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0" t="s">
        <v>127</v>
      </c>
      <c r="AU227" s="240" t="s">
        <v>80</v>
      </c>
      <c r="AV227" s="13" t="s">
        <v>80</v>
      </c>
      <c r="AW227" s="13" t="s">
        <v>33</v>
      </c>
      <c r="AX227" s="13" t="s">
        <v>78</v>
      </c>
      <c r="AY227" s="240" t="s">
        <v>113</v>
      </c>
    </row>
    <row r="228" s="2" customFormat="1" ht="24.15" customHeight="1">
      <c r="A228" s="40"/>
      <c r="B228" s="41"/>
      <c r="C228" s="210" t="s">
        <v>325</v>
      </c>
      <c r="D228" s="210" t="s">
        <v>116</v>
      </c>
      <c r="E228" s="211" t="s">
        <v>326</v>
      </c>
      <c r="F228" s="212" t="s">
        <v>327</v>
      </c>
      <c r="G228" s="213" t="s">
        <v>312</v>
      </c>
      <c r="H228" s="214">
        <v>5.7599999999999998</v>
      </c>
      <c r="I228" s="215"/>
      <c r="J228" s="216">
        <f>ROUND(I228*H228,2)</f>
        <v>0</v>
      </c>
      <c r="K228" s="212" t="s">
        <v>120</v>
      </c>
      <c r="L228" s="46"/>
      <c r="M228" s="217" t="s">
        <v>19</v>
      </c>
      <c r="N228" s="218" t="s">
        <v>42</v>
      </c>
      <c r="O228" s="86"/>
      <c r="P228" s="219">
        <f>O228*H228</f>
        <v>0</v>
      </c>
      <c r="Q228" s="219">
        <v>0</v>
      </c>
      <c r="R228" s="219">
        <f>Q228*H228</f>
        <v>0</v>
      </c>
      <c r="S228" s="219">
        <v>0</v>
      </c>
      <c r="T228" s="220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21" t="s">
        <v>121</v>
      </c>
      <c r="AT228" s="221" t="s">
        <v>116</v>
      </c>
      <c r="AU228" s="221" t="s">
        <v>80</v>
      </c>
      <c r="AY228" s="19" t="s">
        <v>113</v>
      </c>
      <c r="BE228" s="222">
        <f>IF(N228="základní",J228,0)</f>
        <v>0</v>
      </c>
      <c r="BF228" s="222">
        <f>IF(N228="snížená",J228,0)</f>
        <v>0</v>
      </c>
      <c r="BG228" s="222">
        <f>IF(N228="zákl. přenesená",J228,0)</f>
        <v>0</v>
      </c>
      <c r="BH228" s="222">
        <f>IF(N228="sníž. přenesená",J228,0)</f>
        <v>0</v>
      </c>
      <c r="BI228" s="222">
        <f>IF(N228="nulová",J228,0)</f>
        <v>0</v>
      </c>
      <c r="BJ228" s="19" t="s">
        <v>78</v>
      </c>
      <c r="BK228" s="222">
        <f>ROUND(I228*H228,2)</f>
        <v>0</v>
      </c>
      <c r="BL228" s="19" t="s">
        <v>121</v>
      </c>
      <c r="BM228" s="221" t="s">
        <v>328</v>
      </c>
    </row>
    <row r="229" s="2" customFormat="1">
      <c r="A229" s="40"/>
      <c r="B229" s="41"/>
      <c r="C229" s="42"/>
      <c r="D229" s="223" t="s">
        <v>123</v>
      </c>
      <c r="E229" s="42"/>
      <c r="F229" s="224" t="s">
        <v>329</v>
      </c>
      <c r="G229" s="42"/>
      <c r="H229" s="42"/>
      <c r="I229" s="225"/>
      <c r="J229" s="42"/>
      <c r="K229" s="42"/>
      <c r="L229" s="46"/>
      <c r="M229" s="226"/>
      <c r="N229" s="227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123</v>
      </c>
      <c r="AU229" s="19" t="s">
        <v>80</v>
      </c>
    </row>
    <row r="230" s="2" customFormat="1">
      <c r="A230" s="40"/>
      <c r="B230" s="41"/>
      <c r="C230" s="42"/>
      <c r="D230" s="228" t="s">
        <v>125</v>
      </c>
      <c r="E230" s="42"/>
      <c r="F230" s="229" t="s">
        <v>330</v>
      </c>
      <c r="G230" s="42"/>
      <c r="H230" s="42"/>
      <c r="I230" s="225"/>
      <c r="J230" s="42"/>
      <c r="K230" s="42"/>
      <c r="L230" s="46"/>
      <c r="M230" s="226"/>
      <c r="N230" s="227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125</v>
      </c>
      <c r="AU230" s="19" t="s">
        <v>80</v>
      </c>
    </row>
    <row r="231" s="13" customFormat="1">
      <c r="A231" s="13"/>
      <c r="B231" s="230"/>
      <c r="C231" s="231"/>
      <c r="D231" s="223" t="s">
        <v>127</v>
      </c>
      <c r="E231" s="232" t="s">
        <v>19</v>
      </c>
      <c r="F231" s="233" t="s">
        <v>331</v>
      </c>
      <c r="G231" s="231"/>
      <c r="H231" s="234">
        <v>5.7599999999999998</v>
      </c>
      <c r="I231" s="235"/>
      <c r="J231" s="231"/>
      <c r="K231" s="231"/>
      <c r="L231" s="236"/>
      <c r="M231" s="237"/>
      <c r="N231" s="238"/>
      <c r="O231" s="238"/>
      <c r="P231" s="238"/>
      <c r="Q231" s="238"/>
      <c r="R231" s="238"/>
      <c r="S231" s="238"/>
      <c r="T231" s="239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0" t="s">
        <v>127</v>
      </c>
      <c r="AU231" s="240" t="s">
        <v>80</v>
      </c>
      <c r="AV231" s="13" t="s">
        <v>80</v>
      </c>
      <c r="AW231" s="13" t="s">
        <v>33</v>
      </c>
      <c r="AX231" s="13" t="s">
        <v>78</v>
      </c>
      <c r="AY231" s="240" t="s">
        <v>113</v>
      </c>
    </row>
    <row r="232" s="2" customFormat="1" ht="24.15" customHeight="1">
      <c r="A232" s="40"/>
      <c r="B232" s="41"/>
      <c r="C232" s="210" t="s">
        <v>332</v>
      </c>
      <c r="D232" s="210" t="s">
        <v>116</v>
      </c>
      <c r="E232" s="211" t="s">
        <v>333</v>
      </c>
      <c r="F232" s="212" t="s">
        <v>334</v>
      </c>
      <c r="G232" s="213" t="s">
        <v>312</v>
      </c>
      <c r="H232" s="214">
        <v>0.312</v>
      </c>
      <c r="I232" s="215"/>
      <c r="J232" s="216">
        <f>ROUND(I232*H232,2)</f>
        <v>0</v>
      </c>
      <c r="K232" s="212" t="s">
        <v>120</v>
      </c>
      <c r="L232" s="46"/>
      <c r="M232" s="217" t="s">
        <v>19</v>
      </c>
      <c r="N232" s="218" t="s">
        <v>42</v>
      </c>
      <c r="O232" s="86"/>
      <c r="P232" s="219">
        <f>O232*H232</f>
        <v>0</v>
      </c>
      <c r="Q232" s="219">
        <v>0</v>
      </c>
      <c r="R232" s="219">
        <f>Q232*H232</f>
        <v>0</v>
      </c>
      <c r="S232" s="219">
        <v>0</v>
      </c>
      <c r="T232" s="220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21" t="s">
        <v>121</v>
      </c>
      <c r="AT232" s="221" t="s">
        <v>116</v>
      </c>
      <c r="AU232" s="221" t="s">
        <v>80</v>
      </c>
      <c r="AY232" s="19" t="s">
        <v>113</v>
      </c>
      <c r="BE232" s="222">
        <f>IF(N232="základní",J232,0)</f>
        <v>0</v>
      </c>
      <c r="BF232" s="222">
        <f>IF(N232="snížená",J232,0)</f>
        <v>0</v>
      </c>
      <c r="BG232" s="222">
        <f>IF(N232="zákl. přenesená",J232,0)</f>
        <v>0</v>
      </c>
      <c r="BH232" s="222">
        <f>IF(N232="sníž. přenesená",J232,0)</f>
        <v>0</v>
      </c>
      <c r="BI232" s="222">
        <f>IF(N232="nulová",J232,0)</f>
        <v>0</v>
      </c>
      <c r="BJ232" s="19" t="s">
        <v>78</v>
      </c>
      <c r="BK232" s="222">
        <f>ROUND(I232*H232,2)</f>
        <v>0</v>
      </c>
      <c r="BL232" s="19" t="s">
        <v>121</v>
      </c>
      <c r="BM232" s="221" t="s">
        <v>335</v>
      </c>
    </row>
    <row r="233" s="2" customFormat="1">
      <c r="A233" s="40"/>
      <c r="B233" s="41"/>
      <c r="C233" s="42"/>
      <c r="D233" s="223" t="s">
        <v>123</v>
      </c>
      <c r="E233" s="42"/>
      <c r="F233" s="224" t="s">
        <v>336</v>
      </c>
      <c r="G233" s="42"/>
      <c r="H233" s="42"/>
      <c r="I233" s="225"/>
      <c r="J233" s="42"/>
      <c r="K233" s="42"/>
      <c r="L233" s="46"/>
      <c r="M233" s="226"/>
      <c r="N233" s="227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123</v>
      </c>
      <c r="AU233" s="19" t="s">
        <v>80</v>
      </c>
    </row>
    <row r="234" s="2" customFormat="1">
      <c r="A234" s="40"/>
      <c r="B234" s="41"/>
      <c r="C234" s="42"/>
      <c r="D234" s="228" t="s">
        <v>125</v>
      </c>
      <c r="E234" s="42"/>
      <c r="F234" s="229" t="s">
        <v>337</v>
      </c>
      <c r="G234" s="42"/>
      <c r="H234" s="42"/>
      <c r="I234" s="225"/>
      <c r="J234" s="42"/>
      <c r="K234" s="42"/>
      <c r="L234" s="46"/>
      <c r="M234" s="226"/>
      <c r="N234" s="227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125</v>
      </c>
      <c r="AU234" s="19" t="s">
        <v>80</v>
      </c>
    </row>
    <row r="235" s="13" customFormat="1">
      <c r="A235" s="13"/>
      <c r="B235" s="230"/>
      <c r="C235" s="231"/>
      <c r="D235" s="223" t="s">
        <v>127</v>
      </c>
      <c r="E235" s="232" t="s">
        <v>19</v>
      </c>
      <c r="F235" s="233" t="s">
        <v>338</v>
      </c>
      <c r="G235" s="231"/>
      <c r="H235" s="234">
        <v>0.312</v>
      </c>
      <c r="I235" s="235"/>
      <c r="J235" s="231"/>
      <c r="K235" s="231"/>
      <c r="L235" s="236"/>
      <c r="M235" s="237"/>
      <c r="N235" s="238"/>
      <c r="O235" s="238"/>
      <c r="P235" s="238"/>
      <c r="Q235" s="238"/>
      <c r="R235" s="238"/>
      <c r="S235" s="238"/>
      <c r="T235" s="239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0" t="s">
        <v>127</v>
      </c>
      <c r="AU235" s="240" t="s">
        <v>80</v>
      </c>
      <c r="AV235" s="13" t="s">
        <v>80</v>
      </c>
      <c r="AW235" s="13" t="s">
        <v>33</v>
      </c>
      <c r="AX235" s="13" t="s">
        <v>78</v>
      </c>
      <c r="AY235" s="240" t="s">
        <v>113</v>
      </c>
    </row>
    <row r="236" s="12" customFormat="1" ht="22.8" customHeight="1">
      <c r="A236" s="12"/>
      <c r="B236" s="194"/>
      <c r="C236" s="195"/>
      <c r="D236" s="196" t="s">
        <v>70</v>
      </c>
      <c r="E236" s="208" t="s">
        <v>339</v>
      </c>
      <c r="F236" s="208" t="s">
        <v>340</v>
      </c>
      <c r="G236" s="195"/>
      <c r="H236" s="195"/>
      <c r="I236" s="198"/>
      <c r="J236" s="209">
        <f>BK236</f>
        <v>0</v>
      </c>
      <c r="K236" s="195"/>
      <c r="L236" s="200"/>
      <c r="M236" s="201"/>
      <c r="N236" s="202"/>
      <c r="O236" s="202"/>
      <c r="P236" s="203">
        <f>SUM(P237:P239)</f>
        <v>0</v>
      </c>
      <c r="Q236" s="202"/>
      <c r="R236" s="203">
        <f>SUM(R237:R239)</f>
        <v>0</v>
      </c>
      <c r="S236" s="202"/>
      <c r="T236" s="204">
        <f>SUM(T237:T239)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05" t="s">
        <v>78</v>
      </c>
      <c r="AT236" s="206" t="s">
        <v>70</v>
      </c>
      <c r="AU236" s="206" t="s">
        <v>78</v>
      </c>
      <c r="AY236" s="205" t="s">
        <v>113</v>
      </c>
      <c r="BK236" s="207">
        <f>SUM(BK237:BK239)</f>
        <v>0</v>
      </c>
    </row>
    <row r="237" s="2" customFormat="1" ht="21.75" customHeight="1">
      <c r="A237" s="40"/>
      <c r="B237" s="41"/>
      <c r="C237" s="210" t="s">
        <v>341</v>
      </c>
      <c r="D237" s="210" t="s">
        <v>116</v>
      </c>
      <c r="E237" s="211" t="s">
        <v>342</v>
      </c>
      <c r="F237" s="212" t="s">
        <v>343</v>
      </c>
      <c r="G237" s="213" t="s">
        <v>312</v>
      </c>
      <c r="H237" s="214">
        <v>10.645</v>
      </c>
      <c r="I237" s="215"/>
      <c r="J237" s="216">
        <f>ROUND(I237*H237,2)</f>
        <v>0</v>
      </c>
      <c r="K237" s="212" t="s">
        <v>120</v>
      </c>
      <c r="L237" s="46"/>
      <c r="M237" s="217" t="s">
        <v>19</v>
      </c>
      <c r="N237" s="218" t="s">
        <v>42</v>
      </c>
      <c r="O237" s="86"/>
      <c r="P237" s="219">
        <f>O237*H237</f>
        <v>0</v>
      </c>
      <c r="Q237" s="219">
        <v>0</v>
      </c>
      <c r="R237" s="219">
        <f>Q237*H237</f>
        <v>0</v>
      </c>
      <c r="S237" s="219">
        <v>0</v>
      </c>
      <c r="T237" s="220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21" t="s">
        <v>121</v>
      </c>
      <c r="AT237" s="221" t="s">
        <v>116</v>
      </c>
      <c r="AU237" s="221" t="s">
        <v>80</v>
      </c>
      <c r="AY237" s="19" t="s">
        <v>113</v>
      </c>
      <c r="BE237" s="222">
        <f>IF(N237="základní",J237,0)</f>
        <v>0</v>
      </c>
      <c r="BF237" s="222">
        <f>IF(N237="snížená",J237,0)</f>
        <v>0</v>
      </c>
      <c r="BG237" s="222">
        <f>IF(N237="zákl. přenesená",J237,0)</f>
        <v>0</v>
      </c>
      <c r="BH237" s="222">
        <f>IF(N237="sníž. přenesená",J237,0)</f>
        <v>0</v>
      </c>
      <c r="BI237" s="222">
        <f>IF(N237="nulová",J237,0)</f>
        <v>0</v>
      </c>
      <c r="BJ237" s="19" t="s">
        <v>78</v>
      </c>
      <c r="BK237" s="222">
        <f>ROUND(I237*H237,2)</f>
        <v>0</v>
      </c>
      <c r="BL237" s="19" t="s">
        <v>121</v>
      </c>
      <c r="BM237" s="221" t="s">
        <v>344</v>
      </c>
    </row>
    <row r="238" s="2" customFormat="1">
      <c r="A238" s="40"/>
      <c r="B238" s="41"/>
      <c r="C238" s="42"/>
      <c r="D238" s="223" t="s">
        <v>123</v>
      </c>
      <c r="E238" s="42"/>
      <c r="F238" s="224" t="s">
        <v>345</v>
      </c>
      <c r="G238" s="42"/>
      <c r="H238" s="42"/>
      <c r="I238" s="225"/>
      <c r="J238" s="42"/>
      <c r="K238" s="42"/>
      <c r="L238" s="46"/>
      <c r="M238" s="226"/>
      <c r="N238" s="227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123</v>
      </c>
      <c r="AU238" s="19" t="s">
        <v>80</v>
      </c>
    </row>
    <row r="239" s="2" customFormat="1">
      <c r="A239" s="40"/>
      <c r="B239" s="41"/>
      <c r="C239" s="42"/>
      <c r="D239" s="228" t="s">
        <v>125</v>
      </c>
      <c r="E239" s="42"/>
      <c r="F239" s="229" t="s">
        <v>346</v>
      </c>
      <c r="G239" s="42"/>
      <c r="H239" s="42"/>
      <c r="I239" s="225"/>
      <c r="J239" s="42"/>
      <c r="K239" s="42"/>
      <c r="L239" s="46"/>
      <c r="M239" s="226"/>
      <c r="N239" s="227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125</v>
      </c>
      <c r="AU239" s="19" t="s">
        <v>80</v>
      </c>
    </row>
    <row r="240" s="12" customFormat="1" ht="25.92" customHeight="1">
      <c r="A240" s="12"/>
      <c r="B240" s="194"/>
      <c r="C240" s="195"/>
      <c r="D240" s="196" t="s">
        <v>70</v>
      </c>
      <c r="E240" s="197" t="s">
        <v>347</v>
      </c>
      <c r="F240" s="197" t="s">
        <v>348</v>
      </c>
      <c r="G240" s="195"/>
      <c r="H240" s="195"/>
      <c r="I240" s="198"/>
      <c r="J240" s="199">
        <f>BK240</f>
        <v>0</v>
      </c>
      <c r="K240" s="195"/>
      <c r="L240" s="200"/>
      <c r="M240" s="201"/>
      <c r="N240" s="202"/>
      <c r="O240" s="202"/>
      <c r="P240" s="203">
        <f>P241</f>
        <v>0</v>
      </c>
      <c r="Q240" s="202"/>
      <c r="R240" s="203">
        <f>R241</f>
        <v>0</v>
      </c>
      <c r="S240" s="202"/>
      <c r="T240" s="204">
        <f>T241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05" t="s">
        <v>154</v>
      </c>
      <c r="AT240" s="206" t="s">
        <v>70</v>
      </c>
      <c r="AU240" s="206" t="s">
        <v>71</v>
      </c>
      <c r="AY240" s="205" t="s">
        <v>113</v>
      </c>
      <c r="BK240" s="207">
        <f>BK241</f>
        <v>0</v>
      </c>
    </row>
    <row r="241" s="12" customFormat="1" ht="22.8" customHeight="1">
      <c r="A241" s="12"/>
      <c r="B241" s="194"/>
      <c r="C241" s="195"/>
      <c r="D241" s="196" t="s">
        <v>70</v>
      </c>
      <c r="E241" s="208" t="s">
        <v>349</v>
      </c>
      <c r="F241" s="208" t="s">
        <v>350</v>
      </c>
      <c r="G241" s="195"/>
      <c r="H241" s="195"/>
      <c r="I241" s="198"/>
      <c r="J241" s="209">
        <f>BK241</f>
        <v>0</v>
      </c>
      <c r="K241" s="195"/>
      <c r="L241" s="200"/>
      <c r="M241" s="201"/>
      <c r="N241" s="202"/>
      <c r="O241" s="202"/>
      <c r="P241" s="203">
        <f>SUM(P242:P245)</f>
        <v>0</v>
      </c>
      <c r="Q241" s="202"/>
      <c r="R241" s="203">
        <f>SUM(R242:R245)</f>
        <v>0</v>
      </c>
      <c r="S241" s="202"/>
      <c r="T241" s="204">
        <f>SUM(T242:T245)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05" t="s">
        <v>154</v>
      </c>
      <c r="AT241" s="206" t="s">
        <v>70</v>
      </c>
      <c r="AU241" s="206" t="s">
        <v>78</v>
      </c>
      <c r="AY241" s="205" t="s">
        <v>113</v>
      </c>
      <c r="BK241" s="207">
        <f>SUM(BK242:BK245)</f>
        <v>0</v>
      </c>
    </row>
    <row r="242" s="2" customFormat="1" ht="16.5" customHeight="1">
      <c r="A242" s="40"/>
      <c r="B242" s="41"/>
      <c r="C242" s="210" t="s">
        <v>351</v>
      </c>
      <c r="D242" s="210" t="s">
        <v>116</v>
      </c>
      <c r="E242" s="211" t="s">
        <v>352</v>
      </c>
      <c r="F242" s="212" t="s">
        <v>353</v>
      </c>
      <c r="G242" s="213" t="s">
        <v>119</v>
      </c>
      <c r="H242" s="214">
        <v>2</v>
      </c>
      <c r="I242" s="215"/>
      <c r="J242" s="216">
        <f>ROUND(I242*H242,2)</f>
        <v>0</v>
      </c>
      <c r="K242" s="212" t="s">
        <v>354</v>
      </c>
      <c r="L242" s="46"/>
      <c r="M242" s="217" t="s">
        <v>19</v>
      </c>
      <c r="N242" s="218" t="s">
        <v>42</v>
      </c>
      <c r="O242" s="86"/>
      <c r="P242" s="219">
        <f>O242*H242</f>
        <v>0</v>
      </c>
      <c r="Q242" s="219">
        <v>0</v>
      </c>
      <c r="R242" s="219">
        <f>Q242*H242</f>
        <v>0</v>
      </c>
      <c r="S242" s="219">
        <v>0</v>
      </c>
      <c r="T242" s="220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21" t="s">
        <v>355</v>
      </c>
      <c r="AT242" s="221" t="s">
        <v>116</v>
      </c>
      <c r="AU242" s="221" t="s">
        <v>80</v>
      </c>
      <c r="AY242" s="19" t="s">
        <v>113</v>
      </c>
      <c r="BE242" s="222">
        <f>IF(N242="základní",J242,0)</f>
        <v>0</v>
      </c>
      <c r="BF242" s="222">
        <f>IF(N242="snížená",J242,0)</f>
        <v>0</v>
      </c>
      <c r="BG242" s="222">
        <f>IF(N242="zákl. přenesená",J242,0)</f>
        <v>0</v>
      </c>
      <c r="BH242" s="222">
        <f>IF(N242="sníž. přenesená",J242,0)</f>
        <v>0</v>
      </c>
      <c r="BI242" s="222">
        <f>IF(N242="nulová",J242,0)</f>
        <v>0</v>
      </c>
      <c r="BJ242" s="19" t="s">
        <v>78</v>
      </c>
      <c r="BK242" s="222">
        <f>ROUND(I242*H242,2)</f>
        <v>0</v>
      </c>
      <c r="BL242" s="19" t="s">
        <v>355</v>
      </c>
      <c r="BM242" s="221" t="s">
        <v>356</v>
      </c>
    </row>
    <row r="243" s="2" customFormat="1">
      <c r="A243" s="40"/>
      <c r="B243" s="41"/>
      <c r="C243" s="42"/>
      <c r="D243" s="223" t="s">
        <v>123</v>
      </c>
      <c r="E243" s="42"/>
      <c r="F243" s="224" t="s">
        <v>353</v>
      </c>
      <c r="G243" s="42"/>
      <c r="H243" s="42"/>
      <c r="I243" s="225"/>
      <c r="J243" s="42"/>
      <c r="K243" s="42"/>
      <c r="L243" s="46"/>
      <c r="M243" s="226"/>
      <c r="N243" s="227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123</v>
      </c>
      <c r="AU243" s="19" t="s">
        <v>80</v>
      </c>
    </row>
    <row r="244" s="2" customFormat="1">
      <c r="A244" s="40"/>
      <c r="B244" s="41"/>
      <c r="C244" s="42"/>
      <c r="D244" s="228" t="s">
        <v>125</v>
      </c>
      <c r="E244" s="42"/>
      <c r="F244" s="229" t="s">
        <v>357</v>
      </c>
      <c r="G244" s="42"/>
      <c r="H244" s="42"/>
      <c r="I244" s="225"/>
      <c r="J244" s="42"/>
      <c r="K244" s="42"/>
      <c r="L244" s="46"/>
      <c r="M244" s="226"/>
      <c r="N244" s="227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125</v>
      </c>
      <c r="AU244" s="19" t="s">
        <v>80</v>
      </c>
    </row>
    <row r="245" s="13" customFormat="1">
      <c r="A245" s="13"/>
      <c r="B245" s="230"/>
      <c r="C245" s="231"/>
      <c r="D245" s="223" t="s">
        <v>127</v>
      </c>
      <c r="E245" s="232" t="s">
        <v>19</v>
      </c>
      <c r="F245" s="233" t="s">
        <v>358</v>
      </c>
      <c r="G245" s="231"/>
      <c r="H245" s="234">
        <v>2</v>
      </c>
      <c r="I245" s="235"/>
      <c r="J245" s="231"/>
      <c r="K245" s="231"/>
      <c r="L245" s="236"/>
      <c r="M245" s="272"/>
      <c r="N245" s="273"/>
      <c r="O245" s="273"/>
      <c r="P245" s="273"/>
      <c r="Q245" s="273"/>
      <c r="R245" s="273"/>
      <c r="S245" s="273"/>
      <c r="T245" s="274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0" t="s">
        <v>127</v>
      </c>
      <c r="AU245" s="240" t="s">
        <v>80</v>
      </c>
      <c r="AV245" s="13" t="s">
        <v>80</v>
      </c>
      <c r="AW245" s="13" t="s">
        <v>33</v>
      </c>
      <c r="AX245" s="13" t="s">
        <v>78</v>
      </c>
      <c r="AY245" s="240" t="s">
        <v>113</v>
      </c>
    </row>
    <row r="246" s="2" customFormat="1" ht="6.96" customHeight="1">
      <c r="A246" s="40"/>
      <c r="B246" s="61"/>
      <c r="C246" s="62"/>
      <c r="D246" s="62"/>
      <c r="E246" s="62"/>
      <c r="F246" s="62"/>
      <c r="G246" s="62"/>
      <c r="H246" s="62"/>
      <c r="I246" s="62"/>
      <c r="J246" s="62"/>
      <c r="K246" s="62"/>
      <c r="L246" s="46"/>
      <c r="M246" s="40"/>
      <c r="O246" s="40"/>
      <c r="P246" s="40"/>
      <c r="Q246" s="40"/>
      <c r="R246" s="40"/>
      <c r="S246" s="40"/>
      <c r="T246" s="40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</row>
  </sheetData>
  <sheetProtection sheet="1" autoFilter="0" formatColumns="0" formatRows="0" objects="1" scenarios="1" spinCount="100000" saltValue="KfcfnChtq0vca+PAoGp8YBhQJDd+/VnXNTMIf713xc5vzNyN702hEhR8v/U4UbrZ1nCKibeFd0AaHCLIIw+Hkg==" hashValue="5PVgzUn6QejuW8+R9Dcie+kgbiUqPB7e5yTS4+pSJVE63eJ7F+GEw0wbU3fVoKMh/yxTTWkOVuvaB663ndCW1Q==" algorithmName="SHA-512" password="CC35"/>
  <autoFilter ref="C90:K24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hyperlinks>
    <hyperlink ref="F96" r:id="rId1" display="https://podminky.urs.cz/item/CS_URS_2025_01/913121112"/>
    <hyperlink ref="F100" r:id="rId2" display="https://podminky.urs.cz/item/CS_URS_2025_01/913121212"/>
    <hyperlink ref="F104" r:id="rId3" display="https://podminky.urs.cz/item/CS_URS_2025_01/914111111"/>
    <hyperlink ref="F137" r:id="rId4" display="https://podminky.urs.cz/item/CS_URS_2025_01/914111121"/>
    <hyperlink ref="F146" r:id="rId5" display="https://podminky.urs.cz/item/CS_URS_2025_01/914511112"/>
    <hyperlink ref="F162" r:id="rId6" display="https://podminky.urs.cz/item/CS_URS_2025_01/915111112"/>
    <hyperlink ref="F168" r:id="rId7" display="https://podminky.urs.cz/item/CS_URS_2025_01/915111116"/>
    <hyperlink ref="F174" r:id="rId8" display="https://podminky.urs.cz/item/CS_URS_2025_01/915111122"/>
    <hyperlink ref="F178" r:id="rId9" display="https://podminky.urs.cz/item/CS_URS_2025_01/915121112"/>
    <hyperlink ref="F184" r:id="rId10" display="https://podminky.urs.cz/item/CS_URS_2025_01/915121122"/>
    <hyperlink ref="F191" r:id="rId11" display="https://podminky.urs.cz/item/CS_URS_2025_01/915131112"/>
    <hyperlink ref="F198" r:id="rId12" display="https://podminky.urs.cz/item/CS_URS_2025_01/915611111"/>
    <hyperlink ref="F202" r:id="rId13" display="https://podminky.urs.cz/item/CS_URS_2025_01/915621111"/>
    <hyperlink ref="F206" r:id="rId14" display="https://podminky.urs.cz/item/CS_URS_2025_01/966006132"/>
    <hyperlink ref="F210" r:id="rId15" display="https://podminky.urs.cz/item/CS_URS_2025_01/966006211"/>
    <hyperlink ref="F215" r:id="rId16" display="https://podminky.urs.cz/item/CS_URS_2025_01/966007113"/>
    <hyperlink ref="F220" r:id="rId17" display="https://podminky.urs.cz/item/CS_URS_2025_01/997211511"/>
    <hyperlink ref="F226" r:id="rId18" display="https://podminky.urs.cz/item/CS_URS_2025_01/997211519"/>
    <hyperlink ref="F230" r:id="rId19" display="https://podminky.urs.cz/item/CS_URS_2025_01/997221861"/>
    <hyperlink ref="F234" r:id="rId20" display="https://podminky.urs.cz/item/CS_URS_2025_01/997221875"/>
    <hyperlink ref="F239" r:id="rId21" display="https://podminky.urs.cz/item/CS_URS_2025_01/998225111"/>
    <hyperlink ref="F244" r:id="rId22" display="https://podminky.urs.cz/item/CS_URS_2024_02/0328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3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75" customWidth="1"/>
    <col min="2" max="2" width="1.667969" style="275" customWidth="1"/>
    <col min="3" max="4" width="5" style="275" customWidth="1"/>
    <col min="5" max="5" width="11.66016" style="275" customWidth="1"/>
    <col min="6" max="6" width="9.160156" style="275" customWidth="1"/>
    <col min="7" max="7" width="5" style="275" customWidth="1"/>
    <col min="8" max="8" width="77.83203" style="275" customWidth="1"/>
    <col min="9" max="10" width="20" style="275" customWidth="1"/>
    <col min="11" max="11" width="1.667969" style="275" customWidth="1"/>
  </cols>
  <sheetData>
    <row r="1" s="1" customFormat="1" ht="37.5" customHeight="1"/>
    <row r="2" s="1" customFormat="1" ht="7.5" customHeight="1">
      <c r="B2" s="276"/>
      <c r="C2" s="277"/>
      <c r="D2" s="277"/>
      <c r="E2" s="277"/>
      <c r="F2" s="277"/>
      <c r="G2" s="277"/>
      <c r="H2" s="277"/>
      <c r="I2" s="277"/>
      <c r="J2" s="277"/>
      <c r="K2" s="278"/>
    </row>
    <row r="3" s="16" customFormat="1" ht="45" customHeight="1">
      <c r="B3" s="279"/>
      <c r="C3" s="280" t="s">
        <v>359</v>
      </c>
      <c r="D3" s="280"/>
      <c r="E3" s="280"/>
      <c r="F3" s="280"/>
      <c r="G3" s="280"/>
      <c r="H3" s="280"/>
      <c r="I3" s="280"/>
      <c r="J3" s="280"/>
      <c r="K3" s="281"/>
    </row>
    <row r="4" s="1" customFormat="1" ht="25.5" customHeight="1">
      <c r="B4" s="282"/>
      <c r="C4" s="283" t="s">
        <v>360</v>
      </c>
      <c r="D4" s="283"/>
      <c r="E4" s="283"/>
      <c r="F4" s="283"/>
      <c r="G4" s="283"/>
      <c r="H4" s="283"/>
      <c r="I4" s="283"/>
      <c r="J4" s="283"/>
      <c r="K4" s="284"/>
    </row>
    <row r="5" s="1" customFormat="1" ht="5.25" customHeight="1">
      <c r="B5" s="282"/>
      <c r="C5" s="285"/>
      <c r="D5" s="285"/>
      <c r="E5" s="285"/>
      <c r="F5" s="285"/>
      <c r="G5" s="285"/>
      <c r="H5" s="285"/>
      <c r="I5" s="285"/>
      <c r="J5" s="285"/>
      <c r="K5" s="284"/>
    </row>
    <row r="6" s="1" customFormat="1" ht="15" customHeight="1">
      <c r="B6" s="282"/>
      <c r="C6" s="286" t="s">
        <v>361</v>
      </c>
      <c r="D6" s="286"/>
      <c r="E6" s="286"/>
      <c r="F6" s="286"/>
      <c r="G6" s="286"/>
      <c r="H6" s="286"/>
      <c r="I6" s="286"/>
      <c r="J6" s="286"/>
      <c r="K6" s="284"/>
    </row>
    <row r="7" s="1" customFormat="1" ht="15" customHeight="1">
      <c r="B7" s="287"/>
      <c r="C7" s="286" t="s">
        <v>362</v>
      </c>
      <c r="D7" s="286"/>
      <c r="E7" s="286"/>
      <c r="F7" s="286"/>
      <c r="G7" s="286"/>
      <c r="H7" s="286"/>
      <c r="I7" s="286"/>
      <c r="J7" s="286"/>
      <c r="K7" s="284"/>
    </row>
    <row r="8" s="1" customFormat="1" ht="12.75" customHeight="1">
      <c r="B8" s="287"/>
      <c r="C8" s="286"/>
      <c r="D8" s="286"/>
      <c r="E8" s="286"/>
      <c r="F8" s="286"/>
      <c r="G8" s="286"/>
      <c r="H8" s="286"/>
      <c r="I8" s="286"/>
      <c r="J8" s="286"/>
      <c r="K8" s="284"/>
    </row>
    <row r="9" s="1" customFormat="1" ht="15" customHeight="1">
      <c r="B9" s="287"/>
      <c r="C9" s="286" t="s">
        <v>363</v>
      </c>
      <c r="D9" s="286"/>
      <c r="E9" s="286"/>
      <c r="F9" s="286"/>
      <c r="G9" s="286"/>
      <c r="H9" s="286"/>
      <c r="I9" s="286"/>
      <c r="J9" s="286"/>
      <c r="K9" s="284"/>
    </row>
    <row r="10" s="1" customFormat="1" ht="15" customHeight="1">
      <c r="B10" s="287"/>
      <c r="C10" s="286"/>
      <c r="D10" s="286" t="s">
        <v>364</v>
      </c>
      <c r="E10" s="286"/>
      <c r="F10" s="286"/>
      <c r="G10" s="286"/>
      <c r="H10" s="286"/>
      <c r="I10" s="286"/>
      <c r="J10" s="286"/>
      <c r="K10" s="284"/>
    </row>
    <row r="11" s="1" customFormat="1" ht="15" customHeight="1">
      <c r="B11" s="287"/>
      <c r="C11" s="288"/>
      <c r="D11" s="286" t="s">
        <v>365</v>
      </c>
      <c r="E11" s="286"/>
      <c r="F11" s="286"/>
      <c r="G11" s="286"/>
      <c r="H11" s="286"/>
      <c r="I11" s="286"/>
      <c r="J11" s="286"/>
      <c r="K11" s="284"/>
    </row>
    <row r="12" s="1" customFormat="1" ht="15" customHeight="1">
      <c r="B12" s="287"/>
      <c r="C12" s="288"/>
      <c r="D12" s="286"/>
      <c r="E12" s="286"/>
      <c r="F12" s="286"/>
      <c r="G12" s="286"/>
      <c r="H12" s="286"/>
      <c r="I12" s="286"/>
      <c r="J12" s="286"/>
      <c r="K12" s="284"/>
    </row>
    <row r="13" s="1" customFormat="1" ht="15" customHeight="1">
      <c r="B13" s="287"/>
      <c r="C13" s="288"/>
      <c r="D13" s="289" t="s">
        <v>366</v>
      </c>
      <c r="E13" s="286"/>
      <c r="F13" s="286"/>
      <c r="G13" s="286"/>
      <c r="H13" s="286"/>
      <c r="I13" s="286"/>
      <c r="J13" s="286"/>
      <c r="K13" s="284"/>
    </row>
    <row r="14" s="1" customFormat="1" ht="12.75" customHeight="1">
      <c r="B14" s="287"/>
      <c r="C14" s="288"/>
      <c r="D14" s="288"/>
      <c r="E14" s="288"/>
      <c r="F14" s="288"/>
      <c r="G14" s="288"/>
      <c r="H14" s="288"/>
      <c r="I14" s="288"/>
      <c r="J14" s="288"/>
      <c r="K14" s="284"/>
    </row>
    <row r="15" s="1" customFormat="1" ht="15" customHeight="1">
      <c r="B15" s="287"/>
      <c r="C15" s="288"/>
      <c r="D15" s="286" t="s">
        <v>367</v>
      </c>
      <c r="E15" s="286"/>
      <c r="F15" s="286"/>
      <c r="G15" s="286"/>
      <c r="H15" s="286"/>
      <c r="I15" s="286"/>
      <c r="J15" s="286"/>
      <c r="K15" s="284"/>
    </row>
    <row r="16" s="1" customFormat="1" ht="15" customHeight="1">
      <c r="B16" s="287"/>
      <c r="C16" s="288"/>
      <c r="D16" s="286" t="s">
        <v>368</v>
      </c>
      <c r="E16" s="286"/>
      <c r="F16" s="286"/>
      <c r="G16" s="286"/>
      <c r="H16" s="286"/>
      <c r="I16" s="286"/>
      <c r="J16" s="286"/>
      <c r="K16" s="284"/>
    </row>
    <row r="17" s="1" customFormat="1" ht="15" customHeight="1">
      <c r="B17" s="287"/>
      <c r="C17" s="288"/>
      <c r="D17" s="286" t="s">
        <v>369</v>
      </c>
      <c r="E17" s="286"/>
      <c r="F17" s="286"/>
      <c r="G17" s="286"/>
      <c r="H17" s="286"/>
      <c r="I17" s="286"/>
      <c r="J17" s="286"/>
      <c r="K17" s="284"/>
    </row>
    <row r="18" s="1" customFormat="1" ht="15" customHeight="1">
      <c r="B18" s="287"/>
      <c r="C18" s="288"/>
      <c r="D18" s="288"/>
      <c r="E18" s="290" t="s">
        <v>77</v>
      </c>
      <c r="F18" s="286" t="s">
        <v>370</v>
      </c>
      <c r="G18" s="286"/>
      <c r="H18" s="286"/>
      <c r="I18" s="286"/>
      <c r="J18" s="286"/>
      <c r="K18" s="284"/>
    </row>
    <row r="19" s="1" customFormat="1" ht="15" customHeight="1">
      <c r="B19" s="287"/>
      <c r="C19" s="288"/>
      <c r="D19" s="288"/>
      <c r="E19" s="290" t="s">
        <v>371</v>
      </c>
      <c r="F19" s="286" t="s">
        <v>372</v>
      </c>
      <c r="G19" s="286"/>
      <c r="H19" s="286"/>
      <c r="I19" s="286"/>
      <c r="J19" s="286"/>
      <c r="K19" s="284"/>
    </row>
    <row r="20" s="1" customFormat="1" ht="15" customHeight="1">
      <c r="B20" s="287"/>
      <c r="C20" s="288"/>
      <c r="D20" s="288"/>
      <c r="E20" s="290" t="s">
        <v>373</v>
      </c>
      <c r="F20" s="286" t="s">
        <v>374</v>
      </c>
      <c r="G20" s="286"/>
      <c r="H20" s="286"/>
      <c r="I20" s="286"/>
      <c r="J20" s="286"/>
      <c r="K20" s="284"/>
    </row>
    <row r="21" s="1" customFormat="1" ht="15" customHeight="1">
      <c r="B21" s="287"/>
      <c r="C21" s="288"/>
      <c r="D21" s="288"/>
      <c r="E21" s="290" t="s">
        <v>375</v>
      </c>
      <c r="F21" s="286" t="s">
        <v>376</v>
      </c>
      <c r="G21" s="286"/>
      <c r="H21" s="286"/>
      <c r="I21" s="286"/>
      <c r="J21" s="286"/>
      <c r="K21" s="284"/>
    </row>
    <row r="22" s="1" customFormat="1" ht="15" customHeight="1">
      <c r="B22" s="287"/>
      <c r="C22" s="288"/>
      <c r="D22" s="288"/>
      <c r="E22" s="290" t="s">
        <v>377</v>
      </c>
      <c r="F22" s="286" t="s">
        <v>378</v>
      </c>
      <c r="G22" s="286"/>
      <c r="H22" s="286"/>
      <c r="I22" s="286"/>
      <c r="J22" s="286"/>
      <c r="K22" s="284"/>
    </row>
    <row r="23" s="1" customFormat="1" ht="15" customHeight="1">
      <c r="B23" s="287"/>
      <c r="C23" s="288"/>
      <c r="D23" s="288"/>
      <c r="E23" s="290" t="s">
        <v>82</v>
      </c>
      <c r="F23" s="286" t="s">
        <v>379</v>
      </c>
      <c r="G23" s="286"/>
      <c r="H23" s="286"/>
      <c r="I23" s="286"/>
      <c r="J23" s="286"/>
      <c r="K23" s="284"/>
    </row>
    <row r="24" s="1" customFormat="1" ht="12.75" customHeight="1">
      <c r="B24" s="287"/>
      <c r="C24" s="288"/>
      <c r="D24" s="288"/>
      <c r="E24" s="288"/>
      <c r="F24" s="288"/>
      <c r="G24" s="288"/>
      <c r="H24" s="288"/>
      <c r="I24" s="288"/>
      <c r="J24" s="288"/>
      <c r="K24" s="284"/>
    </row>
    <row r="25" s="1" customFormat="1" ht="15" customHeight="1">
      <c r="B25" s="287"/>
      <c r="C25" s="286" t="s">
        <v>380</v>
      </c>
      <c r="D25" s="286"/>
      <c r="E25" s="286"/>
      <c r="F25" s="286"/>
      <c r="G25" s="286"/>
      <c r="H25" s="286"/>
      <c r="I25" s="286"/>
      <c r="J25" s="286"/>
      <c r="K25" s="284"/>
    </row>
    <row r="26" s="1" customFormat="1" ht="15" customHeight="1">
      <c r="B26" s="287"/>
      <c r="C26" s="286" t="s">
        <v>381</v>
      </c>
      <c r="D26" s="286"/>
      <c r="E26" s="286"/>
      <c r="F26" s="286"/>
      <c r="G26" s="286"/>
      <c r="H26" s="286"/>
      <c r="I26" s="286"/>
      <c r="J26" s="286"/>
      <c r="K26" s="284"/>
    </row>
    <row r="27" s="1" customFormat="1" ht="15" customHeight="1">
      <c r="B27" s="287"/>
      <c r="C27" s="286"/>
      <c r="D27" s="286" t="s">
        <v>382</v>
      </c>
      <c r="E27" s="286"/>
      <c r="F27" s="286"/>
      <c r="G27" s="286"/>
      <c r="H27" s="286"/>
      <c r="I27" s="286"/>
      <c r="J27" s="286"/>
      <c r="K27" s="284"/>
    </row>
    <row r="28" s="1" customFormat="1" ht="15" customHeight="1">
      <c r="B28" s="287"/>
      <c r="C28" s="288"/>
      <c r="D28" s="286" t="s">
        <v>383</v>
      </c>
      <c r="E28" s="286"/>
      <c r="F28" s="286"/>
      <c r="G28" s="286"/>
      <c r="H28" s="286"/>
      <c r="I28" s="286"/>
      <c r="J28" s="286"/>
      <c r="K28" s="284"/>
    </row>
    <row r="29" s="1" customFormat="1" ht="12.75" customHeight="1">
      <c r="B29" s="287"/>
      <c r="C29" s="288"/>
      <c r="D29" s="288"/>
      <c r="E29" s="288"/>
      <c r="F29" s="288"/>
      <c r="G29" s="288"/>
      <c r="H29" s="288"/>
      <c r="I29" s="288"/>
      <c r="J29" s="288"/>
      <c r="K29" s="284"/>
    </row>
    <row r="30" s="1" customFormat="1" ht="15" customHeight="1">
      <c r="B30" s="287"/>
      <c r="C30" s="288"/>
      <c r="D30" s="286" t="s">
        <v>384</v>
      </c>
      <c r="E30" s="286"/>
      <c r="F30" s="286"/>
      <c r="G30" s="286"/>
      <c r="H30" s="286"/>
      <c r="I30" s="286"/>
      <c r="J30" s="286"/>
      <c r="K30" s="284"/>
    </row>
    <row r="31" s="1" customFormat="1" ht="15" customHeight="1">
      <c r="B31" s="287"/>
      <c r="C31" s="288"/>
      <c r="D31" s="286" t="s">
        <v>385</v>
      </c>
      <c r="E31" s="286"/>
      <c r="F31" s="286"/>
      <c r="G31" s="286"/>
      <c r="H31" s="286"/>
      <c r="I31" s="286"/>
      <c r="J31" s="286"/>
      <c r="K31" s="284"/>
    </row>
    <row r="32" s="1" customFormat="1" ht="12.75" customHeight="1">
      <c r="B32" s="287"/>
      <c r="C32" s="288"/>
      <c r="D32" s="288"/>
      <c r="E32" s="288"/>
      <c r="F32" s="288"/>
      <c r="G32" s="288"/>
      <c r="H32" s="288"/>
      <c r="I32" s="288"/>
      <c r="J32" s="288"/>
      <c r="K32" s="284"/>
    </row>
    <row r="33" s="1" customFormat="1" ht="15" customHeight="1">
      <c r="B33" s="287"/>
      <c r="C33" s="288"/>
      <c r="D33" s="286" t="s">
        <v>386</v>
      </c>
      <c r="E33" s="286"/>
      <c r="F33" s="286"/>
      <c r="G33" s="286"/>
      <c r="H33" s="286"/>
      <c r="I33" s="286"/>
      <c r="J33" s="286"/>
      <c r="K33" s="284"/>
    </row>
    <row r="34" s="1" customFormat="1" ht="15" customHeight="1">
      <c r="B34" s="287"/>
      <c r="C34" s="288"/>
      <c r="D34" s="286" t="s">
        <v>387</v>
      </c>
      <c r="E34" s="286"/>
      <c r="F34" s="286"/>
      <c r="G34" s="286"/>
      <c r="H34" s="286"/>
      <c r="I34" s="286"/>
      <c r="J34" s="286"/>
      <c r="K34" s="284"/>
    </row>
    <row r="35" s="1" customFormat="1" ht="15" customHeight="1">
      <c r="B35" s="287"/>
      <c r="C35" s="288"/>
      <c r="D35" s="286" t="s">
        <v>388</v>
      </c>
      <c r="E35" s="286"/>
      <c r="F35" s="286"/>
      <c r="G35" s="286"/>
      <c r="H35" s="286"/>
      <c r="I35" s="286"/>
      <c r="J35" s="286"/>
      <c r="K35" s="284"/>
    </row>
    <row r="36" s="1" customFormat="1" ht="15" customHeight="1">
      <c r="B36" s="287"/>
      <c r="C36" s="288"/>
      <c r="D36" s="286"/>
      <c r="E36" s="289" t="s">
        <v>99</v>
      </c>
      <c r="F36" s="286"/>
      <c r="G36" s="286" t="s">
        <v>389</v>
      </c>
      <c r="H36" s="286"/>
      <c r="I36" s="286"/>
      <c r="J36" s="286"/>
      <c r="K36" s="284"/>
    </row>
    <row r="37" s="1" customFormat="1" ht="30.75" customHeight="1">
      <c r="B37" s="287"/>
      <c r="C37" s="288"/>
      <c r="D37" s="286"/>
      <c r="E37" s="289" t="s">
        <v>390</v>
      </c>
      <c r="F37" s="286"/>
      <c r="G37" s="286" t="s">
        <v>391</v>
      </c>
      <c r="H37" s="286"/>
      <c r="I37" s="286"/>
      <c r="J37" s="286"/>
      <c r="K37" s="284"/>
    </row>
    <row r="38" s="1" customFormat="1" ht="15" customHeight="1">
      <c r="B38" s="287"/>
      <c r="C38" s="288"/>
      <c r="D38" s="286"/>
      <c r="E38" s="289" t="s">
        <v>52</v>
      </c>
      <c r="F38" s="286"/>
      <c r="G38" s="286" t="s">
        <v>392</v>
      </c>
      <c r="H38" s="286"/>
      <c r="I38" s="286"/>
      <c r="J38" s="286"/>
      <c r="K38" s="284"/>
    </row>
    <row r="39" s="1" customFormat="1" ht="15" customHeight="1">
      <c r="B39" s="287"/>
      <c r="C39" s="288"/>
      <c r="D39" s="286"/>
      <c r="E39" s="289" t="s">
        <v>53</v>
      </c>
      <c r="F39" s="286"/>
      <c r="G39" s="286" t="s">
        <v>393</v>
      </c>
      <c r="H39" s="286"/>
      <c r="I39" s="286"/>
      <c r="J39" s="286"/>
      <c r="K39" s="284"/>
    </row>
    <row r="40" s="1" customFormat="1" ht="15" customHeight="1">
      <c r="B40" s="287"/>
      <c r="C40" s="288"/>
      <c r="D40" s="286"/>
      <c r="E40" s="289" t="s">
        <v>100</v>
      </c>
      <c r="F40" s="286"/>
      <c r="G40" s="286" t="s">
        <v>394</v>
      </c>
      <c r="H40" s="286"/>
      <c r="I40" s="286"/>
      <c r="J40" s="286"/>
      <c r="K40" s="284"/>
    </row>
    <row r="41" s="1" customFormat="1" ht="15" customHeight="1">
      <c r="B41" s="287"/>
      <c r="C41" s="288"/>
      <c r="D41" s="286"/>
      <c r="E41" s="289" t="s">
        <v>101</v>
      </c>
      <c r="F41" s="286"/>
      <c r="G41" s="286" t="s">
        <v>395</v>
      </c>
      <c r="H41" s="286"/>
      <c r="I41" s="286"/>
      <c r="J41" s="286"/>
      <c r="K41" s="284"/>
    </row>
    <row r="42" s="1" customFormat="1" ht="15" customHeight="1">
      <c r="B42" s="287"/>
      <c r="C42" s="288"/>
      <c r="D42" s="286"/>
      <c r="E42" s="289" t="s">
        <v>396</v>
      </c>
      <c r="F42" s="286"/>
      <c r="G42" s="286" t="s">
        <v>397</v>
      </c>
      <c r="H42" s="286"/>
      <c r="I42" s="286"/>
      <c r="J42" s="286"/>
      <c r="K42" s="284"/>
    </row>
    <row r="43" s="1" customFormat="1" ht="15" customHeight="1">
      <c r="B43" s="287"/>
      <c r="C43" s="288"/>
      <c r="D43" s="286"/>
      <c r="E43" s="289"/>
      <c r="F43" s="286"/>
      <c r="G43" s="286" t="s">
        <v>398</v>
      </c>
      <c r="H43" s="286"/>
      <c r="I43" s="286"/>
      <c r="J43" s="286"/>
      <c r="K43" s="284"/>
    </row>
    <row r="44" s="1" customFormat="1" ht="15" customHeight="1">
      <c r="B44" s="287"/>
      <c r="C44" s="288"/>
      <c r="D44" s="286"/>
      <c r="E44" s="289" t="s">
        <v>399</v>
      </c>
      <c r="F44" s="286"/>
      <c r="G44" s="286" t="s">
        <v>400</v>
      </c>
      <c r="H44" s="286"/>
      <c r="I44" s="286"/>
      <c r="J44" s="286"/>
      <c r="K44" s="284"/>
    </row>
    <row r="45" s="1" customFormat="1" ht="15" customHeight="1">
      <c r="B45" s="287"/>
      <c r="C45" s="288"/>
      <c r="D45" s="286"/>
      <c r="E45" s="289" t="s">
        <v>103</v>
      </c>
      <c r="F45" s="286"/>
      <c r="G45" s="286" t="s">
        <v>401</v>
      </c>
      <c r="H45" s="286"/>
      <c r="I45" s="286"/>
      <c r="J45" s="286"/>
      <c r="K45" s="284"/>
    </row>
    <row r="46" s="1" customFormat="1" ht="12.75" customHeight="1">
      <c r="B46" s="287"/>
      <c r="C46" s="288"/>
      <c r="D46" s="286"/>
      <c r="E46" s="286"/>
      <c r="F46" s="286"/>
      <c r="G46" s="286"/>
      <c r="H46" s="286"/>
      <c r="I46" s="286"/>
      <c r="J46" s="286"/>
      <c r="K46" s="284"/>
    </row>
    <row r="47" s="1" customFormat="1" ht="15" customHeight="1">
      <c r="B47" s="287"/>
      <c r="C47" s="288"/>
      <c r="D47" s="286" t="s">
        <v>402</v>
      </c>
      <c r="E47" s="286"/>
      <c r="F47" s="286"/>
      <c r="G47" s="286"/>
      <c r="H47" s="286"/>
      <c r="I47" s="286"/>
      <c r="J47" s="286"/>
      <c r="K47" s="284"/>
    </row>
    <row r="48" s="1" customFormat="1" ht="15" customHeight="1">
      <c r="B48" s="287"/>
      <c r="C48" s="288"/>
      <c r="D48" s="288"/>
      <c r="E48" s="286" t="s">
        <v>403</v>
      </c>
      <c r="F48" s="286"/>
      <c r="G48" s="286"/>
      <c r="H48" s="286"/>
      <c r="I48" s="286"/>
      <c r="J48" s="286"/>
      <c r="K48" s="284"/>
    </row>
    <row r="49" s="1" customFormat="1" ht="15" customHeight="1">
      <c r="B49" s="287"/>
      <c r="C49" s="288"/>
      <c r="D49" s="288"/>
      <c r="E49" s="286" t="s">
        <v>404</v>
      </c>
      <c r="F49" s="286"/>
      <c r="G49" s="286"/>
      <c r="H49" s="286"/>
      <c r="I49" s="286"/>
      <c r="J49" s="286"/>
      <c r="K49" s="284"/>
    </row>
    <row r="50" s="1" customFormat="1" ht="15" customHeight="1">
      <c r="B50" s="287"/>
      <c r="C50" s="288"/>
      <c r="D50" s="288"/>
      <c r="E50" s="286" t="s">
        <v>405</v>
      </c>
      <c r="F50" s="286"/>
      <c r="G50" s="286"/>
      <c r="H50" s="286"/>
      <c r="I50" s="286"/>
      <c r="J50" s="286"/>
      <c r="K50" s="284"/>
    </row>
    <row r="51" s="1" customFormat="1" ht="15" customHeight="1">
      <c r="B51" s="287"/>
      <c r="C51" s="288"/>
      <c r="D51" s="286" t="s">
        <v>406</v>
      </c>
      <c r="E51" s="286"/>
      <c r="F51" s="286"/>
      <c r="G51" s="286"/>
      <c r="H51" s="286"/>
      <c r="I51" s="286"/>
      <c r="J51" s="286"/>
      <c r="K51" s="284"/>
    </row>
    <row r="52" s="1" customFormat="1" ht="25.5" customHeight="1">
      <c r="B52" s="282"/>
      <c r="C52" s="283" t="s">
        <v>407</v>
      </c>
      <c r="D52" s="283"/>
      <c r="E52" s="283"/>
      <c r="F52" s="283"/>
      <c r="G52" s="283"/>
      <c r="H52" s="283"/>
      <c r="I52" s="283"/>
      <c r="J52" s="283"/>
      <c r="K52" s="284"/>
    </row>
    <row r="53" s="1" customFormat="1" ht="5.25" customHeight="1">
      <c r="B53" s="282"/>
      <c r="C53" s="285"/>
      <c r="D53" s="285"/>
      <c r="E53" s="285"/>
      <c r="F53" s="285"/>
      <c r="G53" s="285"/>
      <c r="H53" s="285"/>
      <c r="I53" s="285"/>
      <c r="J53" s="285"/>
      <c r="K53" s="284"/>
    </row>
    <row r="54" s="1" customFormat="1" ht="15" customHeight="1">
      <c r="B54" s="282"/>
      <c r="C54" s="286" t="s">
        <v>408</v>
      </c>
      <c r="D54" s="286"/>
      <c r="E54" s="286"/>
      <c r="F54" s="286"/>
      <c r="G54" s="286"/>
      <c r="H54" s="286"/>
      <c r="I54" s="286"/>
      <c r="J54" s="286"/>
      <c r="K54" s="284"/>
    </row>
    <row r="55" s="1" customFormat="1" ht="15" customHeight="1">
      <c r="B55" s="282"/>
      <c r="C55" s="286" t="s">
        <v>409</v>
      </c>
      <c r="D55" s="286"/>
      <c r="E55" s="286"/>
      <c r="F55" s="286"/>
      <c r="G55" s="286"/>
      <c r="H55" s="286"/>
      <c r="I55" s="286"/>
      <c r="J55" s="286"/>
      <c r="K55" s="284"/>
    </row>
    <row r="56" s="1" customFormat="1" ht="12.75" customHeight="1">
      <c r="B56" s="282"/>
      <c r="C56" s="286"/>
      <c r="D56" s="286"/>
      <c r="E56" s="286"/>
      <c r="F56" s="286"/>
      <c r="G56" s="286"/>
      <c r="H56" s="286"/>
      <c r="I56" s="286"/>
      <c r="J56" s="286"/>
      <c r="K56" s="284"/>
    </row>
    <row r="57" s="1" customFormat="1" ht="15" customHeight="1">
      <c r="B57" s="282"/>
      <c r="C57" s="286" t="s">
        <v>410</v>
      </c>
      <c r="D57" s="286"/>
      <c r="E57" s="286"/>
      <c r="F57" s="286"/>
      <c r="G57" s="286"/>
      <c r="H57" s="286"/>
      <c r="I57" s="286"/>
      <c r="J57" s="286"/>
      <c r="K57" s="284"/>
    </row>
    <row r="58" s="1" customFormat="1" ht="15" customHeight="1">
      <c r="B58" s="282"/>
      <c r="C58" s="288"/>
      <c r="D58" s="286" t="s">
        <v>411</v>
      </c>
      <c r="E58" s="286"/>
      <c r="F58" s="286"/>
      <c r="G58" s="286"/>
      <c r="H58" s="286"/>
      <c r="I58" s="286"/>
      <c r="J58" s="286"/>
      <c r="K58" s="284"/>
    </row>
    <row r="59" s="1" customFormat="1" ht="15" customHeight="1">
      <c r="B59" s="282"/>
      <c r="C59" s="288"/>
      <c r="D59" s="286" t="s">
        <v>412</v>
      </c>
      <c r="E59" s="286"/>
      <c r="F59" s="286"/>
      <c r="G59" s="286"/>
      <c r="H59" s="286"/>
      <c r="I59" s="286"/>
      <c r="J59" s="286"/>
      <c r="K59" s="284"/>
    </row>
    <row r="60" s="1" customFormat="1" ht="15" customHeight="1">
      <c r="B60" s="282"/>
      <c r="C60" s="288"/>
      <c r="D60" s="286" t="s">
        <v>413</v>
      </c>
      <c r="E60" s="286"/>
      <c r="F60" s="286"/>
      <c r="G60" s="286"/>
      <c r="H60" s="286"/>
      <c r="I60" s="286"/>
      <c r="J60" s="286"/>
      <c r="K60" s="284"/>
    </row>
    <row r="61" s="1" customFormat="1" ht="15" customHeight="1">
      <c r="B61" s="282"/>
      <c r="C61" s="288"/>
      <c r="D61" s="286" t="s">
        <v>414</v>
      </c>
      <c r="E61" s="286"/>
      <c r="F61" s="286"/>
      <c r="G61" s="286"/>
      <c r="H61" s="286"/>
      <c r="I61" s="286"/>
      <c r="J61" s="286"/>
      <c r="K61" s="284"/>
    </row>
    <row r="62" s="1" customFormat="1" ht="15" customHeight="1">
      <c r="B62" s="282"/>
      <c r="C62" s="288"/>
      <c r="D62" s="291" t="s">
        <v>415</v>
      </c>
      <c r="E62" s="291"/>
      <c r="F62" s="291"/>
      <c r="G62" s="291"/>
      <c r="H62" s="291"/>
      <c r="I62" s="291"/>
      <c r="J62" s="291"/>
      <c r="K62" s="284"/>
    </row>
    <row r="63" s="1" customFormat="1" ht="15" customHeight="1">
      <c r="B63" s="282"/>
      <c r="C63" s="288"/>
      <c r="D63" s="286" t="s">
        <v>416</v>
      </c>
      <c r="E63" s="286"/>
      <c r="F63" s="286"/>
      <c r="G63" s="286"/>
      <c r="H63" s="286"/>
      <c r="I63" s="286"/>
      <c r="J63" s="286"/>
      <c r="K63" s="284"/>
    </row>
    <row r="64" s="1" customFormat="1" ht="12.75" customHeight="1">
      <c r="B64" s="282"/>
      <c r="C64" s="288"/>
      <c r="D64" s="288"/>
      <c r="E64" s="292"/>
      <c r="F64" s="288"/>
      <c r="G64" s="288"/>
      <c r="H64" s="288"/>
      <c r="I64" s="288"/>
      <c r="J64" s="288"/>
      <c r="K64" s="284"/>
    </row>
    <row r="65" s="1" customFormat="1" ht="15" customHeight="1">
      <c r="B65" s="282"/>
      <c r="C65" s="288"/>
      <c r="D65" s="286" t="s">
        <v>417</v>
      </c>
      <c r="E65" s="286"/>
      <c r="F65" s="286"/>
      <c r="G65" s="286"/>
      <c r="H65" s="286"/>
      <c r="I65" s="286"/>
      <c r="J65" s="286"/>
      <c r="K65" s="284"/>
    </row>
    <row r="66" s="1" customFormat="1" ht="15" customHeight="1">
      <c r="B66" s="282"/>
      <c r="C66" s="288"/>
      <c r="D66" s="291" t="s">
        <v>418</v>
      </c>
      <c r="E66" s="291"/>
      <c r="F66" s="291"/>
      <c r="G66" s="291"/>
      <c r="H66" s="291"/>
      <c r="I66" s="291"/>
      <c r="J66" s="291"/>
      <c r="K66" s="284"/>
    </row>
    <row r="67" s="1" customFormat="1" ht="15" customHeight="1">
      <c r="B67" s="282"/>
      <c r="C67" s="288"/>
      <c r="D67" s="286" t="s">
        <v>419</v>
      </c>
      <c r="E67" s="286"/>
      <c r="F67" s="286"/>
      <c r="G67" s="286"/>
      <c r="H67" s="286"/>
      <c r="I67" s="286"/>
      <c r="J67" s="286"/>
      <c r="K67" s="284"/>
    </row>
    <row r="68" s="1" customFormat="1" ht="15" customHeight="1">
      <c r="B68" s="282"/>
      <c r="C68" s="288"/>
      <c r="D68" s="286" t="s">
        <v>420</v>
      </c>
      <c r="E68" s="286"/>
      <c r="F68" s="286"/>
      <c r="G68" s="286"/>
      <c r="H68" s="286"/>
      <c r="I68" s="286"/>
      <c r="J68" s="286"/>
      <c r="K68" s="284"/>
    </row>
    <row r="69" s="1" customFormat="1" ht="15" customHeight="1">
      <c r="B69" s="282"/>
      <c r="C69" s="288"/>
      <c r="D69" s="286" t="s">
        <v>421</v>
      </c>
      <c r="E69" s="286"/>
      <c r="F69" s="286"/>
      <c r="G69" s="286"/>
      <c r="H69" s="286"/>
      <c r="I69" s="286"/>
      <c r="J69" s="286"/>
      <c r="K69" s="284"/>
    </row>
    <row r="70" s="1" customFormat="1" ht="15" customHeight="1">
      <c r="B70" s="282"/>
      <c r="C70" s="288"/>
      <c r="D70" s="286" t="s">
        <v>422</v>
      </c>
      <c r="E70" s="286"/>
      <c r="F70" s="286"/>
      <c r="G70" s="286"/>
      <c r="H70" s="286"/>
      <c r="I70" s="286"/>
      <c r="J70" s="286"/>
      <c r="K70" s="284"/>
    </row>
    <row r="71" s="1" customFormat="1" ht="12.75" customHeight="1">
      <c r="B71" s="293"/>
      <c r="C71" s="294"/>
      <c r="D71" s="294"/>
      <c r="E71" s="294"/>
      <c r="F71" s="294"/>
      <c r="G71" s="294"/>
      <c r="H71" s="294"/>
      <c r="I71" s="294"/>
      <c r="J71" s="294"/>
      <c r="K71" s="295"/>
    </row>
    <row r="72" s="1" customFormat="1" ht="18.75" customHeight="1">
      <c r="B72" s="296"/>
      <c r="C72" s="296"/>
      <c r="D72" s="296"/>
      <c r="E72" s="296"/>
      <c r="F72" s="296"/>
      <c r="G72" s="296"/>
      <c r="H72" s="296"/>
      <c r="I72" s="296"/>
      <c r="J72" s="296"/>
      <c r="K72" s="297"/>
    </row>
    <row r="73" s="1" customFormat="1" ht="18.75" customHeight="1">
      <c r="B73" s="297"/>
      <c r="C73" s="297"/>
      <c r="D73" s="297"/>
      <c r="E73" s="297"/>
      <c r="F73" s="297"/>
      <c r="G73" s="297"/>
      <c r="H73" s="297"/>
      <c r="I73" s="297"/>
      <c r="J73" s="297"/>
      <c r="K73" s="297"/>
    </row>
    <row r="74" s="1" customFormat="1" ht="7.5" customHeight="1">
      <c r="B74" s="298"/>
      <c r="C74" s="299"/>
      <c r="D74" s="299"/>
      <c r="E74" s="299"/>
      <c r="F74" s="299"/>
      <c r="G74" s="299"/>
      <c r="H74" s="299"/>
      <c r="I74" s="299"/>
      <c r="J74" s="299"/>
      <c r="K74" s="300"/>
    </row>
    <row r="75" s="1" customFormat="1" ht="45" customHeight="1">
      <c r="B75" s="301"/>
      <c r="C75" s="302" t="s">
        <v>423</v>
      </c>
      <c r="D75" s="302"/>
      <c r="E75" s="302"/>
      <c r="F75" s="302"/>
      <c r="G75" s="302"/>
      <c r="H75" s="302"/>
      <c r="I75" s="302"/>
      <c r="J75" s="302"/>
      <c r="K75" s="303"/>
    </row>
    <row r="76" s="1" customFormat="1" ht="17.25" customHeight="1">
      <c r="B76" s="301"/>
      <c r="C76" s="304" t="s">
        <v>424</v>
      </c>
      <c r="D76" s="304"/>
      <c r="E76" s="304"/>
      <c r="F76" s="304" t="s">
        <v>425</v>
      </c>
      <c r="G76" s="305"/>
      <c r="H76" s="304" t="s">
        <v>53</v>
      </c>
      <c r="I76" s="304" t="s">
        <v>56</v>
      </c>
      <c r="J76" s="304" t="s">
        <v>426</v>
      </c>
      <c r="K76" s="303"/>
    </row>
    <row r="77" s="1" customFormat="1" ht="17.25" customHeight="1">
      <c r="B77" s="301"/>
      <c r="C77" s="306" t="s">
        <v>427</v>
      </c>
      <c r="D77" s="306"/>
      <c r="E77" s="306"/>
      <c r="F77" s="307" t="s">
        <v>428</v>
      </c>
      <c r="G77" s="308"/>
      <c r="H77" s="306"/>
      <c r="I77" s="306"/>
      <c r="J77" s="306" t="s">
        <v>429</v>
      </c>
      <c r="K77" s="303"/>
    </row>
    <row r="78" s="1" customFormat="1" ht="5.25" customHeight="1">
      <c r="B78" s="301"/>
      <c r="C78" s="309"/>
      <c r="D78" s="309"/>
      <c r="E78" s="309"/>
      <c r="F78" s="309"/>
      <c r="G78" s="310"/>
      <c r="H78" s="309"/>
      <c r="I78" s="309"/>
      <c r="J78" s="309"/>
      <c r="K78" s="303"/>
    </row>
    <row r="79" s="1" customFormat="1" ht="15" customHeight="1">
      <c r="B79" s="301"/>
      <c r="C79" s="289" t="s">
        <v>52</v>
      </c>
      <c r="D79" s="311"/>
      <c r="E79" s="311"/>
      <c r="F79" s="312" t="s">
        <v>430</v>
      </c>
      <c r="G79" s="313"/>
      <c r="H79" s="289" t="s">
        <v>431</v>
      </c>
      <c r="I79" s="289" t="s">
        <v>432</v>
      </c>
      <c r="J79" s="289">
        <v>20</v>
      </c>
      <c r="K79" s="303"/>
    </row>
    <row r="80" s="1" customFormat="1" ht="15" customHeight="1">
      <c r="B80" s="301"/>
      <c r="C80" s="289" t="s">
        <v>433</v>
      </c>
      <c r="D80" s="289"/>
      <c r="E80" s="289"/>
      <c r="F80" s="312" t="s">
        <v>430</v>
      </c>
      <c r="G80" s="313"/>
      <c r="H80" s="289" t="s">
        <v>434</v>
      </c>
      <c r="I80" s="289" t="s">
        <v>432</v>
      </c>
      <c r="J80" s="289">
        <v>120</v>
      </c>
      <c r="K80" s="303"/>
    </row>
    <row r="81" s="1" customFormat="1" ht="15" customHeight="1">
      <c r="B81" s="314"/>
      <c r="C81" s="289" t="s">
        <v>435</v>
      </c>
      <c r="D81" s="289"/>
      <c r="E81" s="289"/>
      <c r="F81" s="312" t="s">
        <v>436</v>
      </c>
      <c r="G81" s="313"/>
      <c r="H81" s="289" t="s">
        <v>437</v>
      </c>
      <c r="I81" s="289" t="s">
        <v>432</v>
      </c>
      <c r="J81" s="289">
        <v>50</v>
      </c>
      <c r="K81" s="303"/>
    </row>
    <row r="82" s="1" customFormat="1" ht="15" customHeight="1">
      <c r="B82" s="314"/>
      <c r="C82" s="289" t="s">
        <v>438</v>
      </c>
      <c r="D82" s="289"/>
      <c r="E82" s="289"/>
      <c r="F82" s="312" t="s">
        <v>430</v>
      </c>
      <c r="G82" s="313"/>
      <c r="H82" s="289" t="s">
        <v>439</v>
      </c>
      <c r="I82" s="289" t="s">
        <v>440</v>
      </c>
      <c r="J82" s="289"/>
      <c r="K82" s="303"/>
    </row>
    <row r="83" s="1" customFormat="1" ht="15" customHeight="1">
      <c r="B83" s="314"/>
      <c r="C83" s="315" t="s">
        <v>441</v>
      </c>
      <c r="D83" s="315"/>
      <c r="E83" s="315"/>
      <c r="F83" s="316" t="s">
        <v>436</v>
      </c>
      <c r="G83" s="315"/>
      <c r="H83" s="315" t="s">
        <v>442</v>
      </c>
      <c r="I83" s="315" t="s">
        <v>432</v>
      </c>
      <c r="J83" s="315">
        <v>15</v>
      </c>
      <c r="K83" s="303"/>
    </row>
    <row r="84" s="1" customFormat="1" ht="15" customHeight="1">
      <c r="B84" s="314"/>
      <c r="C84" s="315" t="s">
        <v>443</v>
      </c>
      <c r="D84" s="315"/>
      <c r="E84" s="315"/>
      <c r="F84" s="316" t="s">
        <v>436</v>
      </c>
      <c r="G84" s="315"/>
      <c r="H84" s="315" t="s">
        <v>444</v>
      </c>
      <c r="I84" s="315" t="s">
        <v>432</v>
      </c>
      <c r="J84" s="315">
        <v>15</v>
      </c>
      <c r="K84" s="303"/>
    </row>
    <row r="85" s="1" customFormat="1" ht="15" customHeight="1">
      <c r="B85" s="314"/>
      <c r="C85" s="315" t="s">
        <v>445</v>
      </c>
      <c r="D85" s="315"/>
      <c r="E85" s="315"/>
      <c r="F85" s="316" t="s">
        <v>436</v>
      </c>
      <c r="G85" s="315"/>
      <c r="H85" s="315" t="s">
        <v>446</v>
      </c>
      <c r="I85" s="315" t="s">
        <v>432</v>
      </c>
      <c r="J85" s="315">
        <v>20</v>
      </c>
      <c r="K85" s="303"/>
    </row>
    <row r="86" s="1" customFormat="1" ht="15" customHeight="1">
      <c r="B86" s="314"/>
      <c r="C86" s="315" t="s">
        <v>447</v>
      </c>
      <c r="D86" s="315"/>
      <c r="E86" s="315"/>
      <c r="F86" s="316" t="s">
        <v>436</v>
      </c>
      <c r="G86" s="315"/>
      <c r="H86" s="315" t="s">
        <v>448</v>
      </c>
      <c r="I86" s="315" t="s">
        <v>432</v>
      </c>
      <c r="J86" s="315">
        <v>20</v>
      </c>
      <c r="K86" s="303"/>
    </row>
    <row r="87" s="1" customFormat="1" ht="15" customHeight="1">
      <c r="B87" s="314"/>
      <c r="C87" s="289" t="s">
        <v>449</v>
      </c>
      <c r="D87" s="289"/>
      <c r="E87" s="289"/>
      <c r="F87" s="312" t="s">
        <v>436</v>
      </c>
      <c r="G87" s="313"/>
      <c r="H87" s="289" t="s">
        <v>450</v>
      </c>
      <c r="I87" s="289" t="s">
        <v>432</v>
      </c>
      <c r="J87" s="289">
        <v>50</v>
      </c>
      <c r="K87" s="303"/>
    </row>
    <row r="88" s="1" customFormat="1" ht="15" customHeight="1">
      <c r="B88" s="314"/>
      <c r="C88" s="289" t="s">
        <v>451</v>
      </c>
      <c r="D88" s="289"/>
      <c r="E88" s="289"/>
      <c r="F88" s="312" t="s">
        <v>436</v>
      </c>
      <c r="G88" s="313"/>
      <c r="H88" s="289" t="s">
        <v>452</v>
      </c>
      <c r="I88" s="289" t="s">
        <v>432</v>
      </c>
      <c r="J88" s="289">
        <v>20</v>
      </c>
      <c r="K88" s="303"/>
    </row>
    <row r="89" s="1" customFormat="1" ht="15" customHeight="1">
      <c r="B89" s="314"/>
      <c r="C89" s="289" t="s">
        <v>453</v>
      </c>
      <c r="D89" s="289"/>
      <c r="E89" s="289"/>
      <c r="F89" s="312" t="s">
        <v>436</v>
      </c>
      <c r="G89" s="313"/>
      <c r="H89" s="289" t="s">
        <v>454</v>
      </c>
      <c r="I89" s="289" t="s">
        <v>432</v>
      </c>
      <c r="J89" s="289">
        <v>20</v>
      </c>
      <c r="K89" s="303"/>
    </row>
    <row r="90" s="1" customFormat="1" ht="15" customHeight="1">
      <c r="B90" s="314"/>
      <c r="C90" s="289" t="s">
        <v>455</v>
      </c>
      <c r="D90" s="289"/>
      <c r="E90" s="289"/>
      <c r="F90" s="312" t="s">
        <v>436</v>
      </c>
      <c r="G90" s="313"/>
      <c r="H90" s="289" t="s">
        <v>456</v>
      </c>
      <c r="I90" s="289" t="s">
        <v>432</v>
      </c>
      <c r="J90" s="289">
        <v>50</v>
      </c>
      <c r="K90" s="303"/>
    </row>
    <row r="91" s="1" customFormat="1" ht="15" customHeight="1">
      <c r="B91" s="314"/>
      <c r="C91" s="289" t="s">
        <v>457</v>
      </c>
      <c r="D91" s="289"/>
      <c r="E91" s="289"/>
      <c r="F91" s="312" t="s">
        <v>436</v>
      </c>
      <c r="G91" s="313"/>
      <c r="H91" s="289" t="s">
        <v>457</v>
      </c>
      <c r="I91" s="289" t="s">
        <v>432</v>
      </c>
      <c r="J91" s="289">
        <v>50</v>
      </c>
      <c r="K91" s="303"/>
    </row>
    <row r="92" s="1" customFormat="1" ht="15" customHeight="1">
      <c r="B92" s="314"/>
      <c r="C92" s="289" t="s">
        <v>458</v>
      </c>
      <c r="D92" s="289"/>
      <c r="E92" s="289"/>
      <c r="F92" s="312" t="s">
        <v>436</v>
      </c>
      <c r="G92" s="313"/>
      <c r="H92" s="289" t="s">
        <v>459</v>
      </c>
      <c r="I92" s="289" t="s">
        <v>432</v>
      </c>
      <c r="J92" s="289">
        <v>255</v>
      </c>
      <c r="K92" s="303"/>
    </row>
    <row r="93" s="1" customFormat="1" ht="15" customHeight="1">
      <c r="B93" s="314"/>
      <c r="C93" s="289" t="s">
        <v>460</v>
      </c>
      <c r="D93" s="289"/>
      <c r="E93" s="289"/>
      <c r="F93" s="312" t="s">
        <v>430</v>
      </c>
      <c r="G93" s="313"/>
      <c r="H93" s="289" t="s">
        <v>461</v>
      </c>
      <c r="I93" s="289" t="s">
        <v>462</v>
      </c>
      <c r="J93" s="289"/>
      <c r="K93" s="303"/>
    </row>
    <row r="94" s="1" customFormat="1" ht="15" customHeight="1">
      <c r="B94" s="314"/>
      <c r="C94" s="289" t="s">
        <v>463</v>
      </c>
      <c r="D94" s="289"/>
      <c r="E94" s="289"/>
      <c r="F94" s="312" t="s">
        <v>430</v>
      </c>
      <c r="G94" s="313"/>
      <c r="H94" s="289" t="s">
        <v>464</v>
      </c>
      <c r="I94" s="289" t="s">
        <v>465</v>
      </c>
      <c r="J94" s="289"/>
      <c r="K94" s="303"/>
    </row>
    <row r="95" s="1" customFormat="1" ht="15" customHeight="1">
      <c r="B95" s="314"/>
      <c r="C95" s="289" t="s">
        <v>466</v>
      </c>
      <c r="D95" s="289"/>
      <c r="E95" s="289"/>
      <c r="F95" s="312" t="s">
        <v>430</v>
      </c>
      <c r="G95" s="313"/>
      <c r="H95" s="289" t="s">
        <v>466</v>
      </c>
      <c r="I95" s="289" t="s">
        <v>465</v>
      </c>
      <c r="J95" s="289"/>
      <c r="K95" s="303"/>
    </row>
    <row r="96" s="1" customFormat="1" ht="15" customHeight="1">
      <c r="B96" s="314"/>
      <c r="C96" s="289" t="s">
        <v>37</v>
      </c>
      <c r="D96" s="289"/>
      <c r="E96" s="289"/>
      <c r="F96" s="312" t="s">
        <v>430</v>
      </c>
      <c r="G96" s="313"/>
      <c r="H96" s="289" t="s">
        <v>467</v>
      </c>
      <c r="I96" s="289" t="s">
        <v>465</v>
      </c>
      <c r="J96" s="289"/>
      <c r="K96" s="303"/>
    </row>
    <row r="97" s="1" customFormat="1" ht="15" customHeight="1">
      <c r="B97" s="314"/>
      <c r="C97" s="289" t="s">
        <v>47</v>
      </c>
      <c r="D97" s="289"/>
      <c r="E97" s="289"/>
      <c r="F97" s="312" t="s">
        <v>430</v>
      </c>
      <c r="G97" s="313"/>
      <c r="H97" s="289" t="s">
        <v>468</v>
      </c>
      <c r="I97" s="289" t="s">
        <v>465</v>
      </c>
      <c r="J97" s="289"/>
      <c r="K97" s="303"/>
    </row>
    <row r="98" s="1" customFormat="1" ht="15" customHeight="1">
      <c r="B98" s="317"/>
      <c r="C98" s="318"/>
      <c r="D98" s="318"/>
      <c r="E98" s="318"/>
      <c r="F98" s="318"/>
      <c r="G98" s="318"/>
      <c r="H98" s="318"/>
      <c r="I98" s="318"/>
      <c r="J98" s="318"/>
      <c r="K98" s="319"/>
    </row>
    <row r="99" s="1" customFormat="1" ht="18.75" customHeight="1">
      <c r="B99" s="320"/>
      <c r="C99" s="321"/>
      <c r="D99" s="321"/>
      <c r="E99" s="321"/>
      <c r="F99" s="321"/>
      <c r="G99" s="321"/>
      <c r="H99" s="321"/>
      <c r="I99" s="321"/>
      <c r="J99" s="321"/>
      <c r="K99" s="320"/>
    </row>
    <row r="100" s="1" customFormat="1" ht="18.75" customHeight="1">
      <c r="B100" s="297"/>
      <c r="C100" s="297"/>
      <c r="D100" s="297"/>
      <c r="E100" s="297"/>
      <c r="F100" s="297"/>
      <c r="G100" s="297"/>
      <c r="H100" s="297"/>
      <c r="I100" s="297"/>
      <c r="J100" s="297"/>
      <c r="K100" s="297"/>
    </row>
    <row r="101" s="1" customFormat="1" ht="7.5" customHeight="1">
      <c r="B101" s="298"/>
      <c r="C101" s="299"/>
      <c r="D101" s="299"/>
      <c r="E101" s="299"/>
      <c r="F101" s="299"/>
      <c r="G101" s="299"/>
      <c r="H101" s="299"/>
      <c r="I101" s="299"/>
      <c r="J101" s="299"/>
      <c r="K101" s="300"/>
    </row>
    <row r="102" s="1" customFormat="1" ht="45" customHeight="1">
      <c r="B102" s="301"/>
      <c r="C102" s="302" t="s">
        <v>469</v>
      </c>
      <c r="D102" s="302"/>
      <c r="E102" s="302"/>
      <c r="F102" s="302"/>
      <c r="G102" s="302"/>
      <c r="H102" s="302"/>
      <c r="I102" s="302"/>
      <c r="J102" s="302"/>
      <c r="K102" s="303"/>
    </row>
    <row r="103" s="1" customFormat="1" ht="17.25" customHeight="1">
      <c r="B103" s="301"/>
      <c r="C103" s="304" t="s">
        <v>424</v>
      </c>
      <c r="D103" s="304"/>
      <c r="E103" s="304"/>
      <c r="F103" s="304" t="s">
        <v>425</v>
      </c>
      <c r="G103" s="305"/>
      <c r="H103" s="304" t="s">
        <v>53</v>
      </c>
      <c r="I103" s="304" t="s">
        <v>56</v>
      </c>
      <c r="J103" s="304" t="s">
        <v>426</v>
      </c>
      <c r="K103" s="303"/>
    </row>
    <row r="104" s="1" customFormat="1" ht="17.25" customHeight="1">
      <c r="B104" s="301"/>
      <c r="C104" s="306" t="s">
        <v>427</v>
      </c>
      <c r="D104" s="306"/>
      <c r="E104" s="306"/>
      <c r="F104" s="307" t="s">
        <v>428</v>
      </c>
      <c r="G104" s="308"/>
      <c r="H104" s="306"/>
      <c r="I104" s="306"/>
      <c r="J104" s="306" t="s">
        <v>429</v>
      </c>
      <c r="K104" s="303"/>
    </row>
    <row r="105" s="1" customFormat="1" ht="5.25" customHeight="1">
      <c r="B105" s="301"/>
      <c r="C105" s="304"/>
      <c r="D105" s="304"/>
      <c r="E105" s="304"/>
      <c r="F105" s="304"/>
      <c r="G105" s="322"/>
      <c r="H105" s="304"/>
      <c r="I105" s="304"/>
      <c r="J105" s="304"/>
      <c r="K105" s="303"/>
    </row>
    <row r="106" s="1" customFormat="1" ht="15" customHeight="1">
      <c r="B106" s="301"/>
      <c r="C106" s="289" t="s">
        <v>52</v>
      </c>
      <c r="D106" s="311"/>
      <c r="E106" s="311"/>
      <c r="F106" s="312" t="s">
        <v>430</v>
      </c>
      <c r="G106" s="289"/>
      <c r="H106" s="289" t="s">
        <v>470</v>
      </c>
      <c r="I106" s="289" t="s">
        <v>432</v>
      </c>
      <c r="J106" s="289">
        <v>20</v>
      </c>
      <c r="K106" s="303"/>
    </row>
    <row r="107" s="1" customFormat="1" ht="15" customHeight="1">
      <c r="B107" s="301"/>
      <c r="C107" s="289" t="s">
        <v>433</v>
      </c>
      <c r="D107" s="289"/>
      <c r="E107" s="289"/>
      <c r="F107" s="312" t="s">
        <v>430</v>
      </c>
      <c r="G107" s="289"/>
      <c r="H107" s="289" t="s">
        <v>470</v>
      </c>
      <c r="I107" s="289" t="s">
        <v>432</v>
      </c>
      <c r="J107" s="289">
        <v>120</v>
      </c>
      <c r="K107" s="303"/>
    </row>
    <row r="108" s="1" customFormat="1" ht="15" customHeight="1">
      <c r="B108" s="314"/>
      <c r="C108" s="289" t="s">
        <v>435</v>
      </c>
      <c r="D108" s="289"/>
      <c r="E108" s="289"/>
      <c r="F108" s="312" t="s">
        <v>436</v>
      </c>
      <c r="G108" s="289"/>
      <c r="H108" s="289" t="s">
        <v>470</v>
      </c>
      <c r="I108" s="289" t="s">
        <v>432</v>
      </c>
      <c r="J108" s="289">
        <v>50</v>
      </c>
      <c r="K108" s="303"/>
    </row>
    <row r="109" s="1" customFormat="1" ht="15" customHeight="1">
      <c r="B109" s="314"/>
      <c r="C109" s="289" t="s">
        <v>438</v>
      </c>
      <c r="D109" s="289"/>
      <c r="E109" s="289"/>
      <c r="F109" s="312" t="s">
        <v>430</v>
      </c>
      <c r="G109" s="289"/>
      <c r="H109" s="289" t="s">
        <v>470</v>
      </c>
      <c r="I109" s="289" t="s">
        <v>440</v>
      </c>
      <c r="J109" s="289"/>
      <c r="K109" s="303"/>
    </row>
    <row r="110" s="1" customFormat="1" ht="15" customHeight="1">
      <c r="B110" s="314"/>
      <c r="C110" s="289" t="s">
        <v>449</v>
      </c>
      <c r="D110" s="289"/>
      <c r="E110" s="289"/>
      <c r="F110" s="312" t="s">
        <v>436</v>
      </c>
      <c r="G110" s="289"/>
      <c r="H110" s="289" t="s">
        <v>470</v>
      </c>
      <c r="I110" s="289" t="s">
        <v>432</v>
      </c>
      <c r="J110" s="289">
        <v>50</v>
      </c>
      <c r="K110" s="303"/>
    </row>
    <row r="111" s="1" customFormat="1" ht="15" customHeight="1">
      <c r="B111" s="314"/>
      <c r="C111" s="289" t="s">
        <v>457</v>
      </c>
      <c r="D111" s="289"/>
      <c r="E111" s="289"/>
      <c r="F111" s="312" t="s">
        <v>436</v>
      </c>
      <c r="G111" s="289"/>
      <c r="H111" s="289" t="s">
        <v>470</v>
      </c>
      <c r="I111" s="289" t="s">
        <v>432</v>
      </c>
      <c r="J111" s="289">
        <v>50</v>
      </c>
      <c r="K111" s="303"/>
    </row>
    <row r="112" s="1" customFormat="1" ht="15" customHeight="1">
      <c r="B112" s="314"/>
      <c r="C112" s="289" t="s">
        <v>455</v>
      </c>
      <c r="D112" s="289"/>
      <c r="E112" s="289"/>
      <c r="F112" s="312" t="s">
        <v>436</v>
      </c>
      <c r="G112" s="289"/>
      <c r="H112" s="289" t="s">
        <v>470</v>
      </c>
      <c r="I112" s="289" t="s">
        <v>432</v>
      </c>
      <c r="J112" s="289">
        <v>50</v>
      </c>
      <c r="K112" s="303"/>
    </row>
    <row r="113" s="1" customFormat="1" ht="15" customHeight="1">
      <c r="B113" s="314"/>
      <c r="C113" s="289" t="s">
        <v>52</v>
      </c>
      <c r="D113" s="289"/>
      <c r="E113" s="289"/>
      <c r="F113" s="312" t="s">
        <v>430</v>
      </c>
      <c r="G113" s="289"/>
      <c r="H113" s="289" t="s">
        <v>471</v>
      </c>
      <c r="I113" s="289" t="s">
        <v>432</v>
      </c>
      <c r="J113" s="289">
        <v>20</v>
      </c>
      <c r="K113" s="303"/>
    </row>
    <row r="114" s="1" customFormat="1" ht="15" customHeight="1">
      <c r="B114" s="314"/>
      <c r="C114" s="289" t="s">
        <v>472</v>
      </c>
      <c r="D114" s="289"/>
      <c r="E114" s="289"/>
      <c r="F114" s="312" t="s">
        <v>430</v>
      </c>
      <c r="G114" s="289"/>
      <c r="H114" s="289" t="s">
        <v>473</v>
      </c>
      <c r="I114" s="289" t="s">
        <v>432</v>
      </c>
      <c r="J114" s="289">
        <v>120</v>
      </c>
      <c r="K114" s="303"/>
    </row>
    <row r="115" s="1" customFormat="1" ht="15" customHeight="1">
      <c r="B115" s="314"/>
      <c r="C115" s="289" t="s">
        <v>37</v>
      </c>
      <c r="D115" s="289"/>
      <c r="E115" s="289"/>
      <c r="F115" s="312" t="s">
        <v>430</v>
      </c>
      <c r="G115" s="289"/>
      <c r="H115" s="289" t="s">
        <v>474</v>
      </c>
      <c r="I115" s="289" t="s">
        <v>465</v>
      </c>
      <c r="J115" s="289"/>
      <c r="K115" s="303"/>
    </row>
    <row r="116" s="1" customFormat="1" ht="15" customHeight="1">
      <c r="B116" s="314"/>
      <c r="C116" s="289" t="s">
        <v>47</v>
      </c>
      <c r="D116" s="289"/>
      <c r="E116" s="289"/>
      <c r="F116" s="312" t="s">
        <v>430</v>
      </c>
      <c r="G116" s="289"/>
      <c r="H116" s="289" t="s">
        <v>475</v>
      </c>
      <c r="I116" s="289" t="s">
        <v>465</v>
      </c>
      <c r="J116" s="289"/>
      <c r="K116" s="303"/>
    </row>
    <row r="117" s="1" customFormat="1" ht="15" customHeight="1">
      <c r="B117" s="314"/>
      <c r="C117" s="289" t="s">
        <v>56</v>
      </c>
      <c r="D117" s="289"/>
      <c r="E117" s="289"/>
      <c r="F117" s="312" t="s">
        <v>430</v>
      </c>
      <c r="G117" s="289"/>
      <c r="H117" s="289" t="s">
        <v>476</v>
      </c>
      <c r="I117" s="289" t="s">
        <v>477</v>
      </c>
      <c r="J117" s="289"/>
      <c r="K117" s="303"/>
    </row>
    <row r="118" s="1" customFormat="1" ht="15" customHeight="1">
      <c r="B118" s="317"/>
      <c r="C118" s="323"/>
      <c r="D118" s="323"/>
      <c r="E118" s="323"/>
      <c r="F118" s="323"/>
      <c r="G118" s="323"/>
      <c r="H118" s="323"/>
      <c r="I118" s="323"/>
      <c r="J118" s="323"/>
      <c r="K118" s="319"/>
    </row>
    <row r="119" s="1" customFormat="1" ht="18.75" customHeight="1">
      <c r="B119" s="324"/>
      <c r="C119" s="325"/>
      <c r="D119" s="325"/>
      <c r="E119" s="325"/>
      <c r="F119" s="326"/>
      <c r="G119" s="325"/>
      <c r="H119" s="325"/>
      <c r="I119" s="325"/>
      <c r="J119" s="325"/>
      <c r="K119" s="324"/>
    </row>
    <row r="120" s="1" customFormat="1" ht="18.75" customHeight="1">
      <c r="B120" s="297"/>
      <c r="C120" s="297"/>
      <c r="D120" s="297"/>
      <c r="E120" s="297"/>
      <c r="F120" s="297"/>
      <c r="G120" s="297"/>
      <c r="H120" s="297"/>
      <c r="I120" s="297"/>
      <c r="J120" s="297"/>
      <c r="K120" s="297"/>
    </row>
    <row r="121" s="1" customFormat="1" ht="7.5" customHeight="1">
      <c r="B121" s="327"/>
      <c r="C121" s="328"/>
      <c r="D121" s="328"/>
      <c r="E121" s="328"/>
      <c r="F121" s="328"/>
      <c r="G121" s="328"/>
      <c r="H121" s="328"/>
      <c r="I121" s="328"/>
      <c r="J121" s="328"/>
      <c r="K121" s="329"/>
    </row>
    <row r="122" s="1" customFormat="1" ht="45" customHeight="1">
      <c r="B122" s="330"/>
      <c r="C122" s="280" t="s">
        <v>478</v>
      </c>
      <c r="D122" s="280"/>
      <c r="E122" s="280"/>
      <c r="F122" s="280"/>
      <c r="G122" s="280"/>
      <c r="H122" s="280"/>
      <c r="I122" s="280"/>
      <c r="J122" s="280"/>
      <c r="K122" s="331"/>
    </row>
    <row r="123" s="1" customFormat="1" ht="17.25" customHeight="1">
      <c r="B123" s="332"/>
      <c r="C123" s="304" t="s">
        <v>424</v>
      </c>
      <c r="D123" s="304"/>
      <c r="E123" s="304"/>
      <c r="F123" s="304" t="s">
        <v>425</v>
      </c>
      <c r="G123" s="305"/>
      <c r="H123" s="304" t="s">
        <v>53</v>
      </c>
      <c r="I123" s="304" t="s">
        <v>56</v>
      </c>
      <c r="J123" s="304" t="s">
        <v>426</v>
      </c>
      <c r="K123" s="333"/>
    </row>
    <row r="124" s="1" customFormat="1" ht="17.25" customHeight="1">
      <c r="B124" s="332"/>
      <c r="C124" s="306" t="s">
        <v>427</v>
      </c>
      <c r="D124" s="306"/>
      <c r="E124" s="306"/>
      <c r="F124" s="307" t="s">
        <v>428</v>
      </c>
      <c r="G124" s="308"/>
      <c r="H124" s="306"/>
      <c r="I124" s="306"/>
      <c r="J124" s="306" t="s">
        <v>429</v>
      </c>
      <c r="K124" s="333"/>
    </row>
    <row r="125" s="1" customFormat="1" ht="5.25" customHeight="1">
      <c r="B125" s="334"/>
      <c r="C125" s="309"/>
      <c r="D125" s="309"/>
      <c r="E125" s="309"/>
      <c r="F125" s="309"/>
      <c r="G125" s="335"/>
      <c r="H125" s="309"/>
      <c r="I125" s="309"/>
      <c r="J125" s="309"/>
      <c r="K125" s="336"/>
    </row>
    <row r="126" s="1" customFormat="1" ht="15" customHeight="1">
      <c r="B126" s="334"/>
      <c r="C126" s="289" t="s">
        <v>433</v>
      </c>
      <c r="D126" s="311"/>
      <c r="E126" s="311"/>
      <c r="F126" s="312" t="s">
        <v>430</v>
      </c>
      <c r="G126" s="289"/>
      <c r="H126" s="289" t="s">
        <v>470</v>
      </c>
      <c r="I126" s="289" t="s">
        <v>432</v>
      </c>
      <c r="J126" s="289">
        <v>120</v>
      </c>
      <c r="K126" s="337"/>
    </row>
    <row r="127" s="1" customFormat="1" ht="15" customHeight="1">
      <c r="B127" s="334"/>
      <c r="C127" s="289" t="s">
        <v>479</v>
      </c>
      <c r="D127" s="289"/>
      <c r="E127" s="289"/>
      <c r="F127" s="312" t="s">
        <v>430</v>
      </c>
      <c r="G127" s="289"/>
      <c r="H127" s="289" t="s">
        <v>480</v>
      </c>
      <c r="I127" s="289" t="s">
        <v>432</v>
      </c>
      <c r="J127" s="289" t="s">
        <v>481</v>
      </c>
      <c r="K127" s="337"/>
    </row>
    <row r="128" s="1" customFormat="1" ht="15" customHeight="1">
      <c r="B128" s="334"/>
      <c r="C128" s="289" t="s">
        <v>82</v>
      </c>
      <c r="D128" s="289"/>
      <c r="E128" s="289"/>
      <c r="F128" s="312" t="s">
        <v>430</v>
      </c>
      <c r="G128" s="289"/>
      <c r="H128" s="289" t="s">
        <v>482</v>
      </c>
      <c r="I128" s="289" t="s">
        <v>432</v>
      </c>
      <c r="J128" s="289" t="s">
        <v>481</v>
      </c>
      <c r="K128" s="337"/>
    </row>
    <row r="129" s="1" customFormat="1" ht="15" customHeight="1">
      <c r="B129" s="334"/>
      <c r="C129" s="289" t="s">
        <v>441</v>
      </c>
      <c r="D129" s="289"/>
      <c r="E129" s="289"/>
      <c r="F129" s="312" t="s">
        <v>436</v>
      </c>
      <c r="G129" s="289"/>
      <c r="H129" s="289" t="s">
        <v>442</v>
      </c>
      <c r="I129" s="289" t="s">
        <v>432</v>
      </c>
      <c r="J129" s="289">
        <v>15</v>
      </c>
      <c r="K129" s="337"/>
    </row>
    <row r="130" s="1" customFormat="1" ht="15" customHeight="1">
      <c r="B130" s="334"/>
      <c r="C130" s="315" t="s">
        <v>443</v>
      </c>
      <c r="D130" s="315"/>
      <c r="E130" s="315"/>
      <c r="F130" s="316" t="s">
        <v>436</v>
      </c>
      <c r="G130" s="315"/>
      <c r="H130" s="315" t="s">
        <v>444</v>
      </c>
      <c r="I130" s="315" t="s">
        <v>432</v>
      </c>
      <c r="J130" s="315">
        <v>15</v>
      </c>
      <c r="K130" s="337"/>
    </row>
    <row r="131" s="1" customFormat="1" ht="15" customHeight="1">
      <c r="B131" s="334"/>
      <c r="C131" s="315" t="s">
        <v>445</v>
      </c>
      <c r="D131" s="315"/>
      <c r="E131" s="315"/>
      <c r="F131" s="316" t="s">
        <v>436</v>
      </c>
      <c r="G131" s="315"/>
      <c r="H131" s="315" t="s">
        <v>446</v>
      </c>
      <c r="I131" s="315" t="s">
        <v>432</v>
      </c>
      <c r="J131" s="315">
        <v>20</v>
      </c>
      <c r="K131" s="337"/>
    </row>
    <row r="132" s="1" customFormat="1" ht="15" customHeight="1">
      <c r="B132" s="334"/>
      <c r="C132" s="315" t="s">
        <v>447</v>
      </c>
      <c r="D132" s="315"/>
      <c r="E132" s="315"/>
      <c r="F132" s="316" t="s">
        <v>436</v>
      </c>
      <c r="G132" s="315"/>
      <c r="H132" s="315" t="s">
        <v>448</v>
      </c>
      <c r="I132" s="315" t="s">
        <v>432</v>
      </c>
      <c r="J132" s="315">
        <v>20</v>
      </c>
      <c r="K132" s="337"/>
    </row>
    <row r="133" s="1" customFormat="1" ht="15" customHeight="1">
      <c r="B133" s="334"/>
      <c r="C133" s="289" t="s">
        <v>435</v>
      </c>
      <c r="D133" s="289"/>
      <c r="E133" s="289"/>
      <c r="F133" s="312" t="s">
        <v>436</v>
      </c>
      <c r="G133" s="289"/>
      <c r="H133" s="289" t="s">
        <v>470</v>
      </c>
      <c r="I133" s="289" t="s">
        <v>432</v>
      </c>
      <c r="J133" s="289">
        <v>50</v>
      </c>
      <c r="K133" s="337"/>
    </row>
    <row r="134" s="1" customFormat="1" ht="15" customHeight="1">
      <c r="B134" s="334"/>
      <c r="C134" s="289" t="s">
        <v>449</v>
      </c>
      <c r="D134" s="289"/>
      <c r="E134" s="289"/>
      <c r="F134" s="312" t="s">
        <v>436</v>
      </c>
      <c r="G134" s="289"/>
      <c r="H134" s="289" t="s">
        <v>470</v>
      </c>
      <c r="I134" s="289" t="s">
        <v>432</v>
      </c>
      <c r="J134" s="289">
        <v>50</v>
      </c>
      <c r="K134" s="337"/>
    </row>
    <row r="135" s="1" customFormat="1" ht="15" customHeight="1">
      <c r="B135" s="334"/>
      <c r="C135" s="289" t="s">
        <v>455</v>
      </c>
      <c r="D135" s="289"/>
      <c r="E135" s="289"/>
      <c r="F135" s="312" t="s">
        <v>436</v>
      </c>
      <c r="G135" s="289"/>
      <c r="H135" s="289" t="s">
        <v>470</v>
      </c>
      <c r="I135" s="289" t="s">
        <v>432</v>
      </c>
      <c r="J135" s="289">
        <v>50</v>
      </c>
      <c r="K135" s="337"/>
    </row>
    <row r="136" s="1" customFormat="1" ht="15" customHeight="1">
      <c r="B136" s="334"/>
      <c r="C136" s="289" t="s">
        <v>457</v>
      </c>
      <c r="D136" s="289"/>
      <c r="E136" s="289"/>
      <c r="F136" s="312" t="s">
        <v>436</v>
      </c>
      <c r="G136" s="289"/>
      <c r="H136" s="289" t="s">
        <v>470</v>
      </c>
      <c r="I136" s="289" t="s">
        <v>432</v>
      </c>
      <c r="J136" s="289">
        <v>50</v>
      </c>
      <c r="K136" s="337"/>
    </row>
    <row r="137" s="1" customFormat="1" ht="15" customHeight="1">
      <c r="B137" s="334"/>
      <c r="C137" s="289" t="s">
        <v>458</v>
      </c>
      <c r="D137" s="289"/>
      <c r="E137" s="289"/>
      <c r="F137" s="312" t="s">
        <v>436</v>
      </c>
      <c r="G137" s="289"/>
      <c r="H137" s="289" t="s">
        <v>483</v>
      </c>
      <c r="I137" s="289" t="s">
        <v>432</v>
      </c>
      <c r="J137" s="289">
        <v>255</v>
      </c>
      <c r="K137" s="337"/>
    </row>
    <row r="138" s="1" customFormat="1" ht="15" customHeight="1">
      <c r="B138" s="334"/>
      <c r="C138" s="289" t="s">
        <v>460</v>
      </c>
      <c r="D138" s="289"/>
      <c r="E138" s="289"/>
      <c r="F138" s="312" t="s">
        <v>430</v>
      </c>
      <c r="G138" s="289"/>
      <c r="H138" s="289" t="s">
        <v>484</v>
      </c>
      <c r="I138" s="289" t="s">
        <v>462</v>
      </c>
      <c r="J138" s="289"/>
      <c r="K138" s="337"/>
    </row>
    <row r="139" s="1" customFormat="1" ht="15" customHeight="1">
      <c r="B139" s="334"/>
      <c r="C139" s="289" t="s">
        <v>463</v>
      </c>
      <c r="D139" s="289"/>
      <c r="E139" s="289"/>
      <c r="F139" s="312" t="s">
        <v>430</v>
      </c>
      <c r="G139" s="289"/>
      <c r="H139" s="289" t="s">
        <v>485</v>
      </c>
      <c r="I139" s="289" t="s">
        <v>465</v>
      </c>
      <c r="J139" s="289"/>
      <c r="K139" s="337"/>
    </row>
    <row r="140" s="1" customFormat="1" ht="15" customHeight="1">
      <c r="B140" s="334"/>
      <c r="C140" s="289" t="s">
        <v>466</v>
      </c>
      <c r="D140" s="289"/>
      <c r="E140" s="289"/>
      <c r="F140" s="312" t="s">
        <v>430</v>
      </c>
      <c r="G140" s="289"/>
      <c r="H140" s="289" t="s">
        <v>466</v>
      </c>
      <c r="I140" s="289" t="s">
        <v>465</v>
      </c>
      <c r="J140" s="289"/>
      <c r="K140" s="337"/>
    </row>
    <row r="141" s="1" customFormat="1" ht="15" customHeight="1">
      <c r="B141" s="334"/>
      <c r="C141" s="289" t="s">
        <v>37</v>
      </c>
      <c r="D141" s="289"/>
      <c r="E141" s="289"/>
      <c r="F141" s="312" t="s">
        <v>430</v>
      </c>
      <c r="G141" s="289"/>
      <c r="H141" s="289" t="s">
        <v>486</v>
      </c>
      <c r="I141" s="289" t="s">
        <v>465</v>
      </c>
      <c r="J141" s="289"/>
      <c r="K141" s="337"/>
    </row>
    <row r="142" s="1" customFormat="1" ht="15" customHeight="1">
      <c r="B142" s="334"/>
      <c r="C142" s="289" t="s">
        <v>487</v>
      </c>
      <c r="D142" s="289"/>
      <c r="E142" s="289"/>
      <c r="F142" s="312" t="s">
        <v>430</v>
      </c>
      <c r="G142" s="289"/>
      <c r="H142" s="289" t="s">
        <v>488</v>
      </c>
      <c r="I142" s="289" t="s">
        <v>465</v>
      </c>
      <c r="J142" s="289"/>
      <c r="K142" s="337"/>
    </row>
    <row r="143" s="1" customFormat="1" ht="15" customHeight="1">
      <c r="B143" s="338"/>
      <c r="C143" s="339"/>
      <c r="D143" s="339"/>
      <c r="E143" s="339"/>
      <c r="F143" s="339"/>
      <c r="G143" s="339"/>
      <c r="H143" s="339"/>
      <c r="I143" s="339"/>
      <c r="J143" s="339"/>
      <c r="K143" s="340"/>
    </row>
    <row r="144" s="1" customFormat="1" ht="18.75" customHeight="1">
      <c r="B144" s="325"/>
      <c r="C144" s="325"/>
      <c r="D144" s="325"/>
      <c r="E144" s="325"/>
      <c r="F144" s="326"/>
      <c r="G144" s="325"/>
      <c r="H144" s="325"/>
      <c r="I144" s="325"/>
      <c r="J144" s="325"/>
      <c r="K144" s="325"/>
    </row>
    <row r="145" s="1" customFormat="1" ht="18.75" customHeight="1">
      <c r="B145" s="297"/>
      <c r="C145" s="297"/>
      <c r="D145" s="297"/>
      <c r="E145" s="297"/>
      <c r="F145" s="297"/>
      <c r="G145" s="297"/>
      <c r="H145" s="297"/>
      <c r="I145" s="297"/>
      <c r="J145" s="297"/>
      <c r="K145" s="297"/>
    </row>
    <row r="146" s="1" customFormat="1" ht="7.5" customHeight="1">
      <c r="B146" s="298"/>
      <c r="C146" s="299"/>
      <c r="D146" s="299"/>
      <c r="E146" s="299"/>
      <c r="F146" s="299"/>
      <c r="G146" s="299"/>
      <c r="H146" s="299"/>
      <c r="I146" s="299"/>
      <c r="J146" s="299"/>
      <c r="K146" s="300"/>
    </row>
    <row r="147" s="1" customFormat="1" ht="45" customHeight="1">
      <c r="B147" s="301"/>
      <c r="C147" s="302" t="s">
        <v>489</v>
      </c>
      <c r="D147" s="302"/>
      <c r="E147" s="302"/>
      <c r="F147" s="302"/>
      <c r="G147" s="302"/>
      <c r="H147" s="302"/>
      <c r="I147" s="302"/>
      <c r="J147" s="302"/>
      <c r="K147" s="303"/>
    </row>
    <row r="148" s="1" customFormat="1" ht="17.25" customHeight="1">
      <c r="B148" s="301"/>
      <c r="C148" s="304" t="s">
        <v>424</v>
      </c>
      <c r="D148" s="304"/>
      <c r="E148" s="304"/>
      <c r="F148" s="304" t="s">
        <v>425</v>
      </c>
      <c r="G148" s="305"/>
      <c r="H148" s="304" t="s">
        <v>53</v>
      </c>
      <c r="I148" s="304" t="s">
        <v>56</v>
      </c>
      <c r="J148" s="304" t="s">
        <v>426</v>
      </c>
      <c r="K148" s="303"/>
    </row>
    <row r="149" s="1" customFormat="1" ht="17.25" customHeight="1">
      <c r="B149" s="301"/>
      <c r="C149" s="306" t="s">
        <v>427</v>
      </c>
      <c r="D149" s="306"/>
      <c r="E149" s="306"/>
      <c r="F149" s="307" t="s">
        <v>428</v>
      </c>
      <c r="G149" s="308"/>
      <c r="H149" s="306"/>
      <c r="I149" s="306"/>
      <c r="J149" s="306" t="s">
        <v>429</v>
      </c>
      <c r="K149" s="303"/>
    </row>
    <row r="150" s="1" customFormat="1" ht="5.25" customHeight="1">
      <c r="B150" s="314"/>
      <c r="C150" s="309"/>
      <c r="D150" s="309"/>
      <c r="E150" s="309"/>
      <c r="F150" s="309"/>
      <c r="G150" s="310"/>
      <c r="H150" s="309"/>
      <c r="I150" s="309"/>
      <c r="J150" s="309"/>
      <c r="K150" s="337"/>
    </row>
    <row r="151" s="1" customFormat="1" ht="15" customHeight="1">
      <c r="B151" s="314"/>
      <c r="C151" s="341" t="s">
        <v>433</v>
      </c>
      <c r="D151" s="289"/>
      <c r="E151" s="289"/>
      <c r="F151" s="342" t="s">
        <v>430</v>
      </c>
      <c r="G151" s="289"/>
      <c r="H151" s="341" t="s">
        <v>470</v>
      </c>
      <c r="I151" s="341" t="s">
        <v>432</v>
      </c>
      <c r="J151" s="341">
        <v>120</v>
      </c>
      <c r="K151" s="337"/>
    </row>
    <row r="152" s="1" customFormat="1" ht="15" customHeight="1">
      <c r="B152" s="314"/>
      <c r="C152" s="341" t="s">
        <v>479</v>
      </c>
      <c r="D152" s="289"/>
      <c r="E152" s="289"/>
      <c r="F152" s="342" t="s">
        <v>430</v>
      </c>
      <c r="G152" s="289"/>
      <c r="H152" s="341" t="s">
        <v>490</v>
      </c>
      <c r="I152" s="341" t="s">
        <v>432</v>
      </c>
      <c r="J152" s="341" t="s">
        <v>481</v>
      </c>
      <c r="K152" s="337"/>
    </row>
    <row r="153" s="1" customFormat="1" ht="15" customHeight="1">
      <c r="B153" s="314"/>
      <c r="C153" s="341" t="s">
        <v>82</v>
      </c>
      <c r="D153" s="289"/>
      <c r="E153" s="289"/>
      <c r="F153" s="342" t="s">
        <v>430</v>
      </c>
      <c r="G153" s="289"/>
      <c r="H153" s="341" t="s">
        <v>491</v>
      </c>
      <c r="I153" s="341" t="s">
        <v>432</v>
      </c>
      <c r="J153" s="341" t="s">
        <v>481</v>
      </c>
      <c r="K153" s="337"/>
    </row>
    <row r="154" s="1" customFormat="1" ht="15" customHeight="1">
      <c r="B154" s="314"/>
      <c r="C154" s="341" t="s">
        <v>435</v>
      </c>
      <c r="D154" s="289"/>
      <c r="E154" s="289"/>
      <c r="F154" s="342" t="s">
        <v>436</v>
      </c>
      <c r="G154" s="289"/>
      <c r="H154" s="341" t="s">
        <v>470</v>
      </c>
      <c r="I154" s="341" t="s">
        <v>432</v>
      </c>
      <c r="J154" s="341">
        <v>50</v>
      </c>
      <c r="K154" s="337"/>
    </row>
    <row r="155" s="1" customFormat="1" ht="15" customHeight="1">
      <c r="B155" s="314"/>
      <c r="C155" s="341" t="s">
        <v>438</v>
      </c>
      <c r="D155" s="289"/>
      <c r="E155" s="289"/>
      <c r="F155" s="342" t="s">
        <v>430</v>
      </c>
      <c r="G155" s="289"/>
      <c r="H155" s="341" t="s">
        <v>470</v>
      </c>
      <c r="I155" s="341" t="s">
        <v>440</v>
      </c>
      <c r="J155" s="341"/>
      <c r="K155" s="337"/>
    </row>
    <row r="156" s="1" customFormat="1" ht="15" customHeight="1">
      <c r="B156" s="314"/>
      <c r="C156" s="341" t="s">
        <v>449</v>
      </c>
      <c r="D156" s="289"/>
      <c r="E156" s="289"/>
      <c r="F156" s="342" t="s">
        <v>436</v>
      </c>
      <c r="G156" s="289"/>
      <c r="H156" s="341" t="s">
        <v>470</v>
      </c>
      <c r="I156" s="341" t="s">
        <v>432</v>
      </c>
      <c r="J156" s="341">
        <v>50</v>
      </c>
      <c r="K156" s="337"/>
    </row>
    <row r="157" s="1" customFormat="1" ht="15" customHeight="1">
      <c r="B157" s="314"/>
      <c r="C157" s="341" t="s">
        <v>457</v>
      </c>
      <c r="D157" s="289"/>
      <c r="E157" s="289"/>
      <c r="F157" s="342" t="s">
        <v>436</v>
      </c>
      <c r="G157" s="289"/>
      <c r="H157" s="341" t="s">
        <v>470</v>
      </c>
      <c r="I157" s="341" t="s">
        <v>432</v>
      </c>
      <c r="J157" s="341">
        <v>50</v>
      </c>
      <c r="K157" s="337"/>
    </row>
    <row r="158" s="1" customFormat="1" ht="15" customHeight="1">
      <c r="B158" s="314"/>
      <c r="C158" s="341" t="s">
        <v>455</v>
      </c>
      <c r="D158" s="289"/>
      <c r="E158" s="289"/>
      <c r="F158" s="342" t="s">
        <v>436</v>
      </c>
      <c r="G158" s="289"/>
      <c r="H158" s="341" t="s">
        <v>470</v>
      </c>
      <c r="I158" s="341" t="s">
        <v>432</v>
      </c>
      <c r="J158" s="341">
        <v>50</v>
      </c>
      <c r="K158" s="337"/>
    </row>
    <row r="159" s="1" customFormat="1" ht="15" customHeight="1">
      <c r="B159" s="314"/>
      <c r="C159" s="341" t="s">
        <v>89</v>
      </c>
      <c r="D159" s="289"/>
      <c r="E159" s="289"/>
      <c r="F159" s="342" t="s">
        <v>430</v>
      </c>
      <c r="G159" s="289"/>
      <c r="H159" s="341" t="s">
        <v>492</v>
      </c>
      <c r="I159" s="341" t="s">
        <v>432</v>
      </c>
      <c r="J159" s="341" t="s">
        <v>493</v>
      </c>
      <c r="K159" s="337"/>
    </row>
    <row r="160" s="1" customFormat="1" ht="15" customHeight="1">
      <c r="B160" s="314"/>
      <c r="C160" s="341" t="s">
        <v>494</v>
      </c>
      <c r="D160" s="289"/>
      <c r="E160" s="289"/>
      <c r="F160" s="342" t="s">
        <v>430</v>
      </c>
      <c r="G160" s="289"/>
      <c r="H160" s="341" t="s">
        <v>495</v>
      </c>
      <c r="I160" s="341" t="s">
        <v>465</v>
      </c>
      <c r="J160" s="341"/>
      <c r="K160" s="337"/>
    </row>
    <row r="161" s="1" customFormat="1" ht="15" customHeight="1">
      <c r="B161" s="343"/>
      <c r="C161" s="323"/>
      <c r="D161" s="323"/>
      <c r="E161" s="323"/>
      <c r="F161" s="323"/>
      <c r="G161" s="323"/>
      <c r="H161" s="323"/>
      <c r="I161" s="323"/>
      <c r="J161" s="323"/>
      <c r="K161" s="344"/>
    </row>
    <row r="162" s="1" customFormat="1" ht="18.75" customHeight="1">
      <c r="B162" s="325"/>
      <c r="C162" s="335"/>
      <c r="D162" s="335"/>
      <c r="E162" s="335"/>
      <c r="F162" s="345"/>
      <c r="G162" s="335"/>
      <c r="H162" s="335"/>
      <c r="I162" s="335"/>
      <c r="J162" s="335"/>
      <c r="K162" s="325"/>
    </row>
    <row r="163" s="1" customFormat="1" ht="18.75" customHeight="1">
      <c r="B163" s="297"/>
      <c r="C163" s="297"/>
      <c r="D163" s="297"/>
      <c r="E163" s="297"/>
      <c r="F163" s="297"/>
      <c r="G163" s="297"/>
      <c r="H163" s="297"/>
      <c r="I163" s="297"/>
      <c r="J163" s="297"/>
      <c r="K163" s="297"/>
    </row>
    <row r="164" s="1" customFormat="1" ht="7.5" customHeight="1">
      <c r="B164" s="276"/>
      <c r="C164" s="277"/>
      <c r="D164" s="277"/>
      <c r="E164" s="277"/>
      <c r="F164" s="277"/>
      <c r="G164" s="277"/>
      <c r="H164" s="277"/>
      <c r="I164" s="277"/>
      <c r="J164" s="277"/>
      <c r="K164" s="278"/>
    </row>
    <row r="165" s="1" customFormat="1" ht="45" customHeight="1">
      <c r="B165" s="279"/>
      <c r="C165" s="280" t="s">
        <v>496</v>
      </c>
      <c r="D165" s="280"/>
      <c r="E165" s="280"/>
      <c r="F165" s="280"/>
      <c r="G165" s="280"/>
      <c r="H165" s="280"/>
      <c r="I165" s="280"/>
      <c r="J165" s="280"/>
      <c r="K165" s="281"/>
    </row>
    <row r="166" s="1" customFormat="1" ht="17.25" customHeight="1">
      <c r="B166" s="279"/>
      <c r="C166" s="304" t="s">
        <v>424</v>
      </c>
      <c r="D166" s="304"/>
      <c r="E166" s="304"/>
      <c r="F166" s="304" t="s">
        <v>425</v>
      </c>
      <c r="G166" s="346"/>
      <c r="H166" s="347" t="s">
        <v>53</v>
      </c>
      <c r="I166" s="347" t="s">
        <v>56</v>
      </c>
      <c r="J166" s="304" t="s">
        <v>426</v>
      </c>
      <c r="K166" s="281"/>
    </row>
    <row r="167" s="1" customFormat="1" ht="17.25" customHeight="1">
      <c r="B167" s="282"/>
      <c r="C167" s="306" t="s">
        <v>427</v>
      </c>
      <c r="D167" s="306"/>
      <c r="E167" s="306"/>
      <c r="F167" s="307" t="s">
        <v>428</v>
      </c>
      <c r="G167" s="348"/>
      <c r="H167" s="349"/>
      <c r="I167" s="349"/>
      <c r="J167" s="306" t="s">
        <v>429</v>
      </c>
      <c r="K167" s="284"/>
    </row>
    <row r="168" s="1" customFormat="1" ht="5.25" customHeight="1">
      <c r="B168" s="314"/>
      <c r="C168" s="309"/>
      <c r="D168" s="309"/>
      <c r="E168" s="309"/>
      <c r="F168" s="309"/>
      <c r="G168" s="310"/>
      <c r="H168" s="309"/>
      <c r="I168" s="309"/>
      <c r="J168" s="309"/>
      <c r="K168" s="337"/>
    </row>
    <row r="169" s="1" customFormat="1" ht="15" customHeight="1">
      <c r="B169" s="314"/>
      <c r="C169" s="289" t="s">
        <v>433</v>
      </c>
      <c r="D169" s="289"/>
      <c r="E169" s="289"/>
      <c r="F169" s="312" t="s">
        <v>430</v>
      </c>
      <c r="G169" s="289"/>
      <c r="H169" s="289" t="s">
        <v>470</v>
      </c>
      <c r="I169" s="289" t="s">
        <v>432</v>
      </c>
      <c r="J169" s="289">
        <v>120</v>
      </c>
      <c r="K169" s="337"/>
    </row>
    <row r="170" s="1" customFormat="1" ht="15" customHeight="1">
      <c r="B170" s="314"/>
      <c r="C170" s="289" t="s">
        <v>479</v>
      </c>
      <c r="D170" s="289"/>
      <c r="E170" s="289"/>
      <c r="F170" s="312" t="s">
        <v>430</v>
      </c>
      <c r="G170" s="289"/>
      <c r="H170" s="289" t="s">
        <v>480</v>
      </c>
      <c r="I170" s="289" t="s">
        <v>432</v>
      </c>
      <c r="J170" s="289" t="s">
        <v>481</v>
      </c>
      <c r="K170" s="337"/>
    </row>
    <row r="171" s="1" customFormat="1" ht="15" customHeight="1">
      <c r="B171" s="314"/>
      <c r="C171" s="289" t="s">
        <v>82</v>
      </c>
      <c r="D171" s="289"/>
      <c r="E171" s="289"/>
      <c r="F171" s="312" t="s">
        <v>430</v>
      </c>
      <c r="G171" s="289"/>
      <c r="H171" s="289" t="s">
        <v>497</v>
      </c>
      <c r="I171" s="289" t="s">
        <v>432</v>
      </c>
      <c r="J171" s="289" t="s">
        <v>481</v>
      </c>
      <c r="K171" s="337"/>
    </row>
    <row r="172" s="1" customFormat="1" ht="15" customHeight="1">
      <c r="B172" s="314"/>
      <c r="C172" s="289" t="s">
        <v>435</v>
      </c>
      <c r="D172" s="289"/>
      <c r="E172" s="289"/>
      <c r="F172" s="312" t="s">
        <v>436</v>
      </c>
      <c r="G172" s="289"/>
      <c r="H172" s="289" t="s">
        <v>497</v>
      </c>
      <c r="I172" s="289" t="s">
        <v>432</v>
      </c>
      <c r="J172" s="289">
        <v>50</v>
      </c>
      <c r="K172" s="337"/>
    </row>
    <row r="173" s="1" customFormat="1" ht="15" customHeight="1">
      <c r="B173" s="314"/>
      <c r="C173" s="289" t="s">
        <v>438</v>
      </c>
      <c r="D173" s="289"/>
      <c r="E173" s="289"/>
      <c r="F173" s="312" t="s">
        <v>430</v>
      </c>
      <c r="G173" s="289"/>
      <c r="H173" s="289" t="s">
        <v>497</v>
      </c>
      <c r="I173" s="289" t="s">
        <v>440</v>
      </c>
      <c r="J173" s="289"/>
      <c r="K173" s="337"/>
    </row>
    <row r="174" s="1" customFormat="1" ht="15" customHeight="1">
      <c r="B174" s="314"/>
      <c r="C174" s="289" t="s">
        <v>449</v>
      </c>
      <c r="D174" s="289"/>
      <c r="E174" s="289"/>
      <c r="F174" s="312" t="s">
        <v>436</v>
      </c>
      <c r="G174" s="289"/>
      <c r="H174" s="289" t="s">
        <v>497</v>
      </c>
      <c r="I174" s="289" t="s">
        <v>432</v>
      </c>
      <c r="J174" s="289">
        <v>50</v>
      </c>
      <c r="K174" s="337"/>
    </row>
    <row r="175" s="1" customFormat="1" ht="15" customHeight="1">
      <c r="B175" s="314"/>
      <c r="C175" s="289" t="s">
        <v>457</v>
      </c>
      <c r="D175" s="289"/>
      <c r="E175" s="289"/>
      <c r="F175" s="312" t="s">
        <v>436</v>
      </c>
      <c r="G175" s="289"/>
      <c r="H175" s="289" t="s">
        <v>497</v>
      </c>
      <c r="I175" s="289" t="s">
        <v>432</v>
      </c>
      <c r="J175" s="289">
        <v>50</v>
      </c>
      <c r="K175" s="337"/>
    </row>
    <row r="176" s="1" customFormat="1" ht="15" customHeight="1">
      <c r="B176" s="314"/>
      <c r="C176" s="289" t="s">
        <v>455</v>
      </c>
      <c r="D176" s="289"/>
      <c r="E176" s="289"/>
      <c r="F176" s="312" t="s">
        <v>436</v>
      </c>
      <c r="G176" s="289"/>
      <c r="H176" s="289" t="s">
        <v>497</v>
      </c>
      <c r="I176" s="289" t="s">
        <v>432</v>
      </c>
      <c r="J176" s="289">
        <v>50</v>
      </c>
      <c r="K176" s="337"/>
    </row>
    <row r="177" s="1" customFormat="1" ht="15" customHeight="1">
      <c r="B177" s="314"/>
      <c r="C177" s="289" t="s">
        <v>99</v>
      </c>
      <c r="D177" s="289"/>
      <c r="E177" s="289"/>
      <c r="F177" s="312" t="s">
        <v>430</v>
      </c>
      <c r="G177" s="289"/>
      <c r="H177" s="289" t="s">
        <v>498</v>
      </c>
      <c r="I177" s="289" t="s">
        <v>499</v>
      </c>
      <c r="J177" s="289"/>
      <c r="K177" s="337"/>
    </row>
    <row r="178" s="1" customFormat="1" ht="15" customHeight="1">
      <c r="B178" s="314"/>
      <c r="C178" s="289" t="s">
        <v>56</v>
      </c>
      <c r="D178" s="289"/>
      <c r="E178" s="289"/>
      <c r="F178" s="312" t="s">
        <v>430</v>
      </c>
      <c r="G178" s="289"/>
      <c r="H178" s="289" t="s">
        <v>500</v>
      </c>
      <c r="I178" s="289" t="s">
        <v>501</v>
      </c>
      <c r="J178" s="289">
        <v>1</v>
      </c>
      <c r="K178" s="337"/>
    </row>
    <row r="179" s="1" customFormat="1" ht="15" customHeight="1">
      <c r="B179" s="314"/>
      <c r="C179" s="289" t="s">
        <v>52</v>
      </c>
      <c r="D179" s="289"/>
      <c r="E179" s="289"/>
      <c r="F179" s="312" t="s">
        <v>430</v>
      </c>
      <c r="G179" s="289"/>
      <c r="H179" s="289" t="s">
        <v>502</v>
      </c>
      <c r="I179" s="289" t="s">
        <v>432</v>
      </c>
      <c r="J179" s="289">
        <v>20</v>
      </c>
      <c r="K179" s="337"/>
    </row>
    <row r="180" s="1" customFormat="1" ht="15" customHeight="1">
      <c r="B180" s="314"/>
      <c r="C180" s="289" t="s">
        <v>53</v>
      </c>
      <c r="D180" s="289"/>
      <c r="E180" s="289"/>
      <c r="F180" s="312" t="s">
        <v>430</v>
      </c>
      <c r="G180" s="289"/>
      <c r="H180" s="289" t="s">
        <v>503</v>
      </c>
      <c r="I180" s="289" t="s">
        <v>432</v>
      </c>
      <c r="J180" s="289">
        <v>255</v>
      </c>
      <c r="K180" s="337"/>
    </row>
    <row r="181" s="1" customFormat="1" ht="15" customHeight="1">
      <c r="B181" s="314"/>
      <c r="C181" s="289" t="s">
        <v>100</v>
      </c>
      <c r="D181" s="289"/>
      <c r="E181" s="289"/>
      <c r="F181" s="312" t="s">
        <v>430</v>
      </c>
      <c r="G181" s="289"/>
      <c r="H181" s="289" t="s">
        <v>394</v>
      </c>
      <c r="I181" s="289" t="s">
        <v>432</v>
      </c>
      <c r="J181" s="289">
        <v>10</v>
      </c>
      <c r="K181" s="337"/>
    </row>
    <row r="182" s="1" customFormat="1" ht="15" customHeight="1">
      <c r="B182" s="314"/>
      <c r="C182" s="289" t="s">
        <v>101</v>
      </c>
      <c r="D182" s="289"/>
      <c r="E182" s="289"/>
      <c r="F182" s="312" t="s">
        <v>430</v>
      </c>
      <c r="G182" s="289"/>
      <c r="H182" s="289" t="s">
        <v>504</v>
      </c>
      <c r="I182" s="289" t="s">
        <v>465</v>
      </c>
      <c r="J182" s="289"/>
      <c r="K182" s="337"/>
    </row>
    <row r="183" s="1" customFormat="1" ht="15" customHeight="1">
      <c r="B183" s="314"/>
      <c r="C183" s="289" t="s">
        <v>505</v>
      </c>
      <c r="D183" s="289"/>
      <c r="E183" s="289"/>
      <c r="F183" s="312" t="s">
        <v>430</v>
      </c>
      <c r="G183" s="289"/>
      <c r="H183" s="289" t="s">
        <v>506</v>
      </c>
      <c r="I183" s="289" t="s">
        <v>465</v>
      </c>
      <c r="J183" s="289"/>
      <c r="K183" s="337"/>
    </row>
    <row r="184" s="1" customFormat="1" ht="15" customHeight="1">
      <c r="B184" s="314"/>
      <c r="C184" s="289" t="s">
        <v>494</v>
      </c>
      <c r="D184" s="289"/>
      <c r="E184" s="289"/>
      <c r="F184" s="312" t="s">
        <v>430</v>
      </c>
      <c r="G184" s="289"/>
      <c r="H184" s="289" t="s">
        <v>507</v>
      </c>
      <c r="I184" s="289" t="s">
        <v>465</v>
      </c>
      <c r="J184" s="289"/>
      <c r="K184" s="337"/>
    </row>
    <row r="185" s="1" customFormat="1" ht="15" customHeight="1">
      <c r="B185" s="314"/>
      <c r="C185" s="289" t="s">
        <v>103</v>
      </c>
      <c r="D185" s="289"/>
      <c r="E185" s="289"/>
      <c r="F185" s="312" t="s">
        <v>436</v>
      </c>
      <c r="G185" s="289"/>
      <c r="H185" s="289" t="s">
        <v>508</v>
      </c>
      <c r="I185" s="289" t="s">
        <v>432</v>
      </c>
      <c r="J185" s="289">
        <v>50</v>
      </c>
      <c r="K185" s="337"/>
    </row>
    <row r="186" s="1" customFormat="1" ht="15" customHeight="1">
      <c r="B186" s="314"/>
      <c r="C186" s="289" t="s">
        <v>509</v>
      </c>
      <c r="D186" s="289"/>
      <c r="E186" s="289"/>
      <c r="F186" s="312" t="s">
        <v>436</v>
      </c>
      <c r="G186" s="289"/>
      <c r="H186" s="289" t="s">
        <v>510</v>
      </c>
      <c r="I186" s="289" t="s">
        <v>511</v>
      </c>
      <c r="J186" s="289"/>
      <c r="K186" s="337"/>
    </row>
    <row r="187" s="1" customFormat="1" ht="15" customHeight="1">
      <c r="B187" s="314"/>
      <c r="C187" s="289" t="s">
        <v>512</v>
      </c>
      <c r="D187" s="289"/>
      <c r="E187" s="289"/>
      <c r="F187" s="312" t="s">
        <v>436</v>
      </c>
      <c r="G187" s="289"/>
      <c r="H187" s="289" t="s">
        <v>513</v>
      </c>
      <c r="I187" s="289" t="s">
        <v>511</v>
      </c>
      <c r="J187" s="289"/>
      <c r="K187" s="337"/>
    </row>
    <row r="188" s="1" customFormat="1" ht="15" customHeight="1">
      <c r="B188" s="314"/>
      <c r="C188" s="289" t="s">
        <v>514</v>
      </c>
      <c r="D188" s="289"/>
      <c r="E188" s="289"/>
      <c r="F188" s="312" t="s">
        <v>436</v>
      </c>
      <c r="G188" s="289"/>
      <c r="H188" s="289" t="s">
        <v>515</v>
      </c>
      <c r="I188" s="289" t="s">
        <v>511</v>
      </c>
      <c r="J188" s="289"/>
      <c r="K188" s="337"/>
    </row>
    <row r="189" s="1" customFormat="1" ht="15" customHeight="1">
      <c r="B189" s="314"/>
      <c r="C189" s="350" t="s">
        <v>516</v>
      </c>
      <c r="D189" s="289"/>
      <c r="E189" s="289"/>
      <c r="F189" s="312" t="s">
        <v>436</v>
      </c>
      <c r="G189" s="289"/>
      <c r="H189" s="289" t="s">
        <v>517</v>
      </c>
      <c r="I189" s="289" t="s">
        <v>518</v>
      </c>
      <c r="J189" s="351" t="s">
        <v>519</v>
      </c>
      <c r="K189" s="337"/>
    </row>
    <row r="190" s="17" customFormat="1" ht="15" customHeight="1">
      <c r="B190" s="352"/>
      <c r="C190" s="353" t="s">
        <v>520</v>
      </c>
      <c r="D190" s="354"/>
      <c r="E190" s="354"/>
      <c r="F190" s="355" t="s">
        <v>436</v>
      </c>
      <c r="G190" s="354"/>
      <c r="H190" s="354" t="s">
        <v>521</v>
      </c>
      <c r="I190" s="354" t="s">
        <v>518</v>
      </c>
      <c r="J190" s="356" t="s">
        <v>519</v>
      </c>
      <c r="K190" s="357"/>
    </row>
    <row r="191" s="1" customFormat="1" ht="15" customHeight="1">
      <c r="B191" s="314"/>
      <c r="C191" s="350" t="s">
        <v>41</v>
      </c>
      <c r="D191" s="289"/>
      <c r="E191" s="289"/>
      <c r="F191" s="312" t="s">
        <v>430</v>
      </c>
      <c r="G191" s="289"/>
      <c r="H191" s="286" t="s">
        <v>522</v>
      </c>
      <c r="I191" s="289" t="s">
        <v>523</v>
      </c>
      <c r="J191" s="289"/>
      <c r="K191" s="337"/>
    </row>
    <row r="192" s="1" customFormat="1" ht="15" customHeight="1">
      <c r="B192" s="314"/>
      <c r="C192" s="350" t="s">
        <v>524</v>
      </c>
      <c r="D192" s="289"/>
      <c r="E192" s="289"/>
      <c r="F192" s="312" t="s">
        <v>430</v>
      </c>
      <c r="G192" s="289"/>
      <c r="H192" s="289" t="s">
        <v>525</v>
      </c>
      <c r="I192" s="289" t="s">
        <v>465</v>
      </c>
      <c r="J192" s="289"/>
      <c r="K192" s="337"/>
    </row>
    <row r="193" s="1" customFormat="1" ht="15" customHeight="1">
      <c r="B193" s="314"/>
      <c r="C193" s="350" t="s">
        <v>526</v>
      </c>
      <c r="D193" s="289"/>
      <c r="E193" s="289"/>
      <c r="F193" s="312" t="s">
        <v>430</v>
      </c>
      <c r="G193" s="289"/>
      <c r="H193" s="289" t="s">
        <v>527</v>
      </c>
      <c r="I193" s="289" t="s">
        <v>465</v>
      </c>
      <c r="J193" s="289"/>
      <c r="K193" s="337"/>
    </row>
    <row r="194" s="1" customFormat="1" ht="15" customHeight="1">
      <c r="B194" s="314"/>
      <c r="C194" s="350" t="s">
        <v>528</v>
      </c>
      <c r="D194" s="289"/>
      <c r="E194" s="289"/>
      <c r="F194" s="312" t="s">
        <v>436</v>
      </c>
      <c r="G194" s="289"/>
      <c r="H194" s="289" t="s">
        <v>529</v>
      </c>
      <c r="I194" s="289" t="s">
        <v>465</v>
      </c>
      <c r="J194" s="289"/>
      <c r="K194" s="337"/>
    </row>
    <row r="195" s="1" customFormat="1" ht="15" customHeight="1">
      <c r="B195" s="343"/>
      <c r="C195" s="358"/>
      <c r="D195" s="323"/>
      <c r="E195" s="323"/>
      <c r="F195" s="323"/>
      <c r="G195" s="323"/>
      <c r="H195" s="323"/>
      <c r="I195" s="323"/>
      <c r="J195" s="323"/>
      <c r="K195" s="344"/>
    </row>
    <row r="196" s="1" customFormat="1" ht="18.75" customHeight="1">
      <c r="B196" s="325"/>
      <c r="C196" s="335"/>
      <c r="D196" s="335"/>
      <c r="E196" s="335"/>
      <c r="F196" s="345"/>
      <c r="G196" s="335"/>
      <c r="H196" s="335"/>
      <c r="I196" s="335"/>
      <c r="J196" s="335"/>
      <c r="K196" s="325"/>
    </row>
    <row r="197" s="1" customFormat="1" ht="18.75" customHeight="1">
      <c r="B197" s="325"/>
      <c r="C197" s="335"/>
      <c r="D197" s="335"/>
      <c r="E197" s="335"/>
      <c r="F197" s="345"/>
      <c r="G197" s="335"/>
      <c r="H197" s="335"/>
      <c r="I197" s="335"/>
      <c r="J197" s="335"/>
      <c r="K197" s="325"/>
    </row>
    <row r="198" s="1" customFormat="1" ht="18.75" customHeight="1">
      <c r="B198" s="297"/>
      <c r="C198" s="297"/>
      <c r="D198" s="297"/>
      <c r="E198" s="297"/>
      <c r="F198" s="297"/>
      <c r="G198" s="297"/>
      <c r="H198" s="297"/>
      <c r="I198" s="297"/>
      <c r="J198" s="297"/>
      <c r="K198" s="297"/>
    </row>
    <row r="199" s="1" customFormat="1" ht="13.5">
      <c r="B199" s="276"/>
      <c r="C199" s="277"/>
      <c r="D199" s="277"/>
      <c r="E199" s="277"/>
      <c r="F199" s="277"/>
      <c r="G199" s="277"/>
      <c r="H199" s="277"/>
      <c r="I199" s="277"/>
      <c r="J199" s="277"/>
      <c r="K199" s="278"/>
    </row>
    <row r="200" s="1" customFormat="1" ht="21">
      <c r="B200" s="279"/>
      <c r="C200" s="280" t="s">
        <v>530</v>
      </c>
      <c r="D200" s="280"/>
      <c r="E200" s="280"/>
      <c r="F200" s="280"/>
      <c r="G200" s="280"/>
      <c r="H200" s="280"/>
      <c r="I200" s="280"/>
      <c r="J200" s="280"/>
      <c r="K200" s="281"/>
    </row>
    <row r="201" s="1" customFormat="1" ht="25.5" customHeight="1">
      <c r="B201" s="279"/>
      <c r="C201" s="359" t="s">
        <v>531</v>
      </c>
      <c r="D201" s="359"/>
      <c r="E201" s="359"/>
      <c r="F201" s="359" t="s">
        <v>532</v>
      </c>
      <c r="G201" s="360"/>
      <c r="H201" s="359" t="s">
        <v>533</v>
      </c>
      <c r="I201" s="359"/>
      <c r="J201" s="359"/>
      <c r="K201" s="281"/>
    </row>
    <row r="202" s="1" customFormat="1" ht="5.25" customHeight="1">
      <c r="B202" s="314"/>
      <c r="C202" s="309"/>
      <c r="D202" s="309"/>
      <c r="E202" s="309"/>
      <c r="F202" s="309"/>
      <c r="G202" s="335"/>
      <c r="H202" s="309"/>
      <c r="I202" s="309"/>
      <c r="J202" s="309"/>
      <c r="K202" s="337"/>
    </row>
    <row r="203" s="1" customFormat="1" ht="15" customHeight="1">
      <c r="B203" s="314"/>
      <c r="C203" s="289" t="s">
        <v>523</v>
      </c>
      <c r="D203" s="289"/>
      <c r="E203" s="289"/>
      <c r="F203" s="312" t="s">
        <v>42</v>
      </c>
      <c r="G203" s="289"/>
      <c r="H203" s="289" t="s">
        <v>534</v>
      </c>
      <c r="I203" s="289"/>
      <c r="J203" s="289"/>
      <c r="K203" s="337"/>
    </row>
    <row r="204" s="1" customFormat="1" ht="15" customHeight="1">
      <c r="B204" s="314"/>
      <c r="C204" s="289"/>
      <c r="D204" s="289"/>
      <c r="E204" s="289"/>
      <c r="F204" s="312" t="s">
        <v>43</v>
      </c>
      <c r="G204" s="289"/>
      <c r="H204" s="289" t="s">
        <v>535</v>
      </c>
      <c r="I204" s="289"/>
      <c r="J204" s="289"/>
      <c r="K204" s="337"/>
    </row>
    <row r="205" s="1" customFormat="1" ht="15" customHeight="1">
      <c r="B205" s="314"/>
      <c r="C205" s="289"/>
      <c r="D205" s="289"/>
      <c r="E205" s="289"/>
      <c r="F205" s="312" t="s">
        <v>46</v>
      </c>
      <c r="G205" s="289"/>
      <c r="H205" s="289" t="s">
        <v>536</v>
      </c>
      <c r="I205" s="289"/>
      <c r="J205" s="289"/>
      <c r="K205" s="337"/>
    </row>
    <row r="206" s="1" customFormat="1" ht="15" customHeight="1">
      <c r="B206" s="314"/>
      <c r="C206" s="289"/>
      <c r="D206" s="289"/>
      <c r="E206" s="289"/>
      <c r="F206" s="312" t="s">
        <v>44</v>
      </c>
      <c r="G206" s="289"/>
      <c r="H206" s="289" t="s">
        <v>537</v>
      </c>
      <c r="I206" s="289"/>
      <c r="J206" s="289"/>
      <c r="K206" s="337"/>
    </row>
    <row r="207" s="1" customFormat="1" ht="15" customHeight="1">
      <c r="B207" s="314"/>
      <c r="C207" s="289"/>
      <c r="D207" s="289"/>
      <c r="E207" s="289"/>
      <c r="F207" s="312" t="s">
        <v>45</v>
      </c>
      <c r="G207" s="289"/>
      <c r="H207" s="289" t="s">
        <v>538</v>
      </c>
      <c r="I207" s="289"/>
      <c r="J207" s="289"/>
      <c r="K207" s="337"/>
    </row>
    <row r="208" s="1" customFormat="1" ht="15" customHeight="1">
      <c r="B208" s="314"/>
      <c r="C208" s="289"/>
      <c r="D208" s="289"/>
      <c r="E208" s="289"/>
      <c r="F208" s="312"/>
      <c r="G208" s="289"/>
      <c r="H208" s="289"/>
      <c r="I208" s="289"/>
      <c r="J208" s="289"/>
      <c r="K208" s="337"/>
    </row>
    <row r="209" s="1" customFormat="1" ht="15" customHeight="1">
      <c r="B209" s="314"/>
      <c r="C209" s="289" t="s">
        <v>477</v>
      </c>
      <c r="D209" s="289"/>
      <c r="E209" s="289"/>
      <c r="F209" s="312" t="s">
        <v>77</v>
      </c>
      <c r="G209" s="289"/>
      <c r="H209" s="289" t="s">
        <v>539</v>
      </c>
      <c r="I209" s="289"/>
      <c r="J209" s="289"/>
      <c r="K209" s="337"/>
    </row>
    <row r="210" s="1" customFormat="1" ht="15" customHeight="1">
      <c r="B210" s="314"/>
      <c r="C210" s="289"/>
      <c r="D210" s="289"/>
      <c r="E210" s="289"/>
      <c r="F210" s="312" t="s">
        <v>373</v>
      </c>
      <c r="G210" s="289"/>
      <c r="H210" s="289" t="s">
        <v>374</v>
      </c>
      <c r="I210" s="289"/>
      <c r="J210" s="289"/>
      <c r="K210" s="337"/>
    </row>
    <row r="211" s="1" customFormat="1" ht="15" customHeight="1">
      <c r="B211" s="314"/>
      <c r="C211" s="289"/>
      <c r="D211" s="289"/>
      <c r="E211" s="289"/>
      <c r="F211" s="312" t="s">
        <v>371</v>
      </c>
      <c r="G211" s="289"/>
      <c r="H211" s="289" t="s">
        <v>540</v>
      </c>
      <c r="I211" s="289"/>
      <c r="J211" s="289"/>
      <c r="K211" s="337"/>
    </row>
    <row r="212" s="1" customFormat="1" ht="15" customHeight="1">
      <c r="B212" s="361"/>
      <c r="C212" s="289"/>
      <c r="D212" s="289"/>
      <c r="E212" s="289"/>
      <c r="F212" s="312" t="s">
        <v>375</v>
      </c>
      <c r="G212" s="350"/>
      <c r="H212" s="341" t="s">
        <v>376</v>
      </c>
      <c r="I212" s="341"/>
      <c r="J212" s="341"/>
      <c r="K212" s="362"/>
    </row>
    <row r="213" s="1" customFormat="1" ht="15" customHeight="1">
      <c r="B213" s="361"/>
      <c r="C213" s="289"/>
      <c r="D213" s="289"/>
      <c r="E213" s="289"/>
      <c r="F213" s="312" t="s">
        <v>377</v>
      </c>
      <c r="G213" s="350"/>
      <c r="H213" s="341" t="s">
        <v>541</v>
      </c>
      <c r="I213" s="341"/>
      <c r="J213" s="341"/>
      <c r="K213" s="362"/>
    </row>
    <row r="214" s="1" customFormat="1" ht="15" customHeight="1">
      <c r="B214" s="361"/>
      <c r="C214" s="289"/>
      <c r="D214" s="289"/>
      <c r="E214" s="289"/>
      <c r="F214" s="312"/>
      <c r="G214" s="350"/>
      <c r="H214" s="341"/>
      <c r="I214" s="341"/>
      <c r="J214" s="341"/>
      <c r="K214" s="362"/>
    </row>
    <row r="215" s="1" customFormat="1" ht="15" customHeight="1">
      <c r="B215" s="361"/>
      <c r="C215" s="289" t="s">
        <v>501</v>
      </c>
      <c r="D215" s="289"/>
      <c r="E215" s="289"/>
      <c r="F215" s="312">
        <v>1</v>
      </c>
      <c r="G215" s="350"/>
      <c r="H215" s="341" t="s">
        <v>542</v>
      </c>
      <c r="I215" s="341"/>
      <c r="J215" s="341"/>
      <c r="K215" s="362"/>
    </row>
    <row r="216" s="1" customFormat="1" ht="15" customHeight="1">
      <c r="B216" s="361"/>
      <c r="C216" s="289"/>
      <c r="D216" s="289"/>
      <c r="E216" s="289"/>
      <c r="F216" s="312">
        <v>2</v>
      </c>
      <c r="G216" s="350"/>
      <c r="H216" s="341" t="s">
        <v>543</v>
      </c>
      <c r="I216" s="341"/>
      <c r="J216" s="341"/>
      <c r="K216" s="362"/>
    </row>
    <row r="217" s="1" customFormat="1" ht="15" customHeight="1">
      <c r="B217" s="361"/>
      <c r="C217" s="289"/>
      <c r="D217" s="289"/>
      <c r="E217" s="289"/>
      <c r="F217" s="312">
        <v>3</v>
      </c>
      <c r="G217" s="350"/>
      <c r="H217" s="341" t="s">
        <v>544</v>
      </c>
      <c r="I217" s="341"/>
      <c r="J217" s="341"/>
      <c r="K217" s="362"/>
    </row>
    <row r="218" s="1" customFormat="1" ht="15" customHeight="1">
      <c r="B218" s="361"/>
      <c r="C218" s="289"/>
      <c r="D218" s="289"/>
      <c r="E218" s="289"/>
      <c r="F218" s="312">
        <v>4</v>
      </c>
      <c r="G218" s="350"/>
      <c r="H218" s="341" t="s">
        <v>545</v>
      </c>
      <c r="I218" s="341"/>
      <c r="J218" s="341"/>
      <c r="K218" s="362"/>
    </row>
    <row r="219" s="1" customFormat="1" ht="12.75" customHeight="1">
      <c r="B219" s="363"/>
      <c r="C219" s="364"/>
      <c r="D219" s="364"/>
      <c r="E219" s="364"/>
      <c r="F219" s="364"/>
      <c r="G219" s="364"/>
      <c r="H219" s="364"/>
      <c r="I219" s="364"/>
      <c r="J219" s="364"/>
      <c r="K219" s="365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VZDALEN\user</dc:creator>
  <cp:lastModifiedBy>VZDALEN\user</cp:lastModifiedBy>
  <dcterms:created xsi:type="dcterms:W3CDTF">2025-10-01T10:45:15Z</dcterms:created>
  <dcterms:modified xsi:type="dcterms:W3CDTF">2025-10-01T10:45:17Z</dcterms:modified>
</cp:coreProperties>
</file>